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370" windowWidth="11850" windowHeight="6060" tabRatio="956" activeTab="1"/>
  </bookViews>
  <sheets>
    <sheet name="INSTRUCTIONS" sheetId="8" r:id="rId1"/>
    <sheet name="COVER SHEET &amp; BOND CALC" sheetId="5" r:id="rId2"/>
    <sheet name="ENGR WORKSHEET" sheetId="6" r:id="rId3"/>
    <sheet name="EROSION_CONTROL" sheetId="4" r:id="rId4"/>
    <sheet name="GENERAL_ITEMS" sheetId="2" r:id="rId5"/>
  </sheets>
  <definedNames>
    <definedName name="_xlnm.Print_Area" localSheetId="3">EROSION_CONTROL!$A$1:$H$44</definedName>
    <definedName name="_xlnm.Print_Area" localSheetId="4">GENERAL_ITEMS!$A$1:$K$301</definedName>
  </definedNames>
  <calcPr calcId="145621"/>
</workbook>
</file>

<file path=xl/calcChain.xml><?xml version="1.0" encoding="utf-8"?>
<calcChain xmlns="http://schemas.openxmlformats.org/spreadsheetml/2006/main">
  <c r="O38" i="5" l="1"/>
  <c r="U37" i="5"/>
  <c r="U35" i="5"/>
  <c r="U33" i="5"/>
  <c r="U31" i="5"/>
  <c r="U29" i="5"/>
  <c r="O36" i="5"/>
  <c r="O34" i="5"/>
  <c r="O32" i="5"/>
  <c r="O30" i="5"/>
  <c r="E286" i="2" l="1"/>
  <c r="E287" i="2"/>
  <c r="E288" i="2"/>
  <c r="E289" i="2"/>
  <c r="E278" i="2"/>
  <c r="E279" i="2"/>
  <c r="E280" i="2"/>
  <c r="E281" i="2"/>
  <c r="E282" i="2"/>
  <c r="E277" i="2"/>
  <c r="G277" i="2"/>
  <c r="I277" i="2"/>
  <c r="K277" i="2"/>
  <c r="G278" i="2"/>
  <c r="I278" i="2"/>
  <c r="K278" i="2"/>
  <c r="G279" i="2"/>
  <c r="I279" i="2"/>
  <c r="K279" i="2"/>
  <c r="G282" i="2"/>
  <c r="I282" i="2"/>
  <c r="K282" i="2"/>
  <c r="E285" i="2"/>
  <c r="G285" i="2"/>
  <c r="I285" i="2"/>
  <c r="K285" i="2"/>
  <c r="G286" i="2"/>
  <c r="I286" i="2"/>
  <c r="K286" i="2"/>
  <c r="I265" i="2" l="1"/>
  <c r="I251" i="2"/>
  <c r="I243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E116" i="2"/>
  <c r="E117" i="2"/>
  <c r="E149" i="2" s="1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4" i="2"/>
  <c r="I245" i="2"/>
  <c r="I246" i="2"/>
  <c r="I247" i="2"/>
  <c r="I248" i="2"/>
  <c r="I249" i="2"/>
  <c r="I250" i="2"/>
  <c r="I252" i="2"/>
  <c r="I253" i="2"/>
  <c r="I230" i="2"/>
  <c r="I255" i="2" s="1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30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01" i="2"/>
  <c r="K222" i="2" s="1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01" i="2"/>
  <c r="G222" i="2" s="1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01" i="2"/>
  <c r="E7" i="2"/>
  <c r="K76" i="2"/>
  <c r="I76" i="2"/>
  <c r="I21" i="2"/>
  <c r="G76" i="2"/>
  <c r="G21" i="2"/>
  <c r="E76" i="2"/>
  <c r="E21" i="2"/>
  <c r="H26" i="4"/>
  <c r="H5" i="4"/>
  <c r="H12" i="4"/>
  <c r="H18" i="4"/>
  <c r="H6" i="4"/>
  <c r="H7" i="4"/>
  <c r="H8" i="4"/>
  <c r="H9" i="4"/>
  <c r="H10" i="4"/>
  <c r="H11" i="4"/>
  <c r="H13" i="4"/>
  <c r="H14" i="4"/>
  <c r="H15" i="4"/>
  <c r="H16" i="4"/>
  <c r="H17" i="4"/>
  <c r="H19" i="4"/>
  <c r="H31" i="4"/>
  <c r="H20" i="4"/>
  <c r="H21" i="4"/>
  <c r="H22" i="4"/>
  <c r="H23" i="4"/>
  <c r="H24" i="4"/>
  <c r="H25" i="4"/>
  <c r="H27" i="4"/>
  <c r="H28" i="4"/>
  <c r="H29" i="4"/>
  <c r="H30" i="4"/>
  <c r="H32" i="4"/>
  <c r="H33" i="4"/>
  <c r="H34" i="4"/>
  <c r="H35" i="4"/>
  <c r="H36" i="4"/>
  <c r="H37" i="4"/>
  <c r="H38" i="4"/>
  <c r="H4" i="4"/>
  <c r="K7" i="2"/>
  <c r="K8" i="2"/>
  <c r="K16" i="2"/>
  <c r="K9" i="2"/>
  <c r="I7" i="2"/>
  <c r="I8" i="2"/>
  <c r="I12" i="2"/>
  <c r="I9" i="2"/>
  <c r="G7" i="2"/>
  <c r="G8" i="2"/>
  <c r="G10" i="2"/>
  <c r="G9" i="2"/>
  <c r="E8" i="2"/>
  <c r="E32" i="2"/>
  <c r="G32" i="2"/>
  <c r="I32" i="2"/>
  <c r="K32" i="2"/>
  <c r="E55" i="2"/>
  <c r="G55" i="2"/>
  <c r="I55" i="2"/>
  <c r="K55" i="2"/>
  <c r="E187" i="2"/>
  <c r="G187" i="2"/>
  <c r="I187" i="2"/>
  <c r="K187" i="2"/>
  <c r="E63" i="2"/>
  <c r="G63" i="2"/>
  <c r="I63" i="2"/>
  <c r="K63" i="2"/>
  <c r="E57" i="2"/>
  <c r="G57" i="2"/>
  <c r="I57" i="2"/>
  <c r="K57" i="2"/>
  <c r="K10" i="2"/>
  <c r="K11" i="2"/>
  <c r="K12" i="2"/>
  <c r="K13" i="2"/>
  <c r="K14" i="2"/>
  <c r="K15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3" i="2"/>
  <c r="K34" i="2"/>
  <c r="K35" i="2"/>
  <c r="K36" i="2"/>
  <c r="K37" i="2"/>
  <c r="K38" i="2"/>
  <c r="I10" i="2"/>
  <c r="I11" i="2"/>
  <c r="I13" i="2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0" i="2"/>
  <c r="I31" i="2"/>
  <c r="I33" i="2"/>
  <c r="I34" i="2"/>
  <c r="I35" i="2"/>
  <c r="I36" i="2"/>
  <c r="I37" i="2"/>
  <c r="I38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3" i="2"/>
  <c r="G34" i="2"/>
  <c r="G35" i="2"/>
  <c r="G36" i="2"/>
  <c r="G37" i="2"/>
  <c r="G38" i="2"/>
  <c r="E38" i="2"/>
  <c r="E25" i="2"/>
  <c r="E26" i="2"/>
  <c r="E27" i="2"/>
  <c r="E28" i="2"/>
  <c r="E29" i="2"/>
  <c r="E30" i="2"/>
  <c r="E31" i="2"/>
  <c r="E33" i="2"/>
  <c r="E34" i="2"/>
  <c r="E35" i="2"/>
  <c r="E36" i="2"/>
  <c r="E37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K72" i="2"/>
  <c r="I72" i="2"/>
  <c r="G72" i="2"/>
  <c r="E72" i="2"/>
  <c r="E75" i="2"/>
  <c r="G75" i="2"/>
  <c r="I75" i="2"/>
  <c r="K75" i="2"/>
  <c r="E77" i="2"/>
  <c r="G77" i="2"/>
  <c r="I77" i="2"/>
  <c r="K77" i="2"/>
  <c r="E78" i="2"/>
  <c r="G78" i="2"/>
  <c r="I78" i="2"/>
  <c r="K78" i="2"/>
  <c r="E79" i="2"/>
  <c r="G79" i="2"/>
  <c r="I79" i="2"/>
  <c r="K79" i="2"/>
  <c r="E180" i="2"/>
  <c r="G180" i="2"/>
  <c r="I180" i="2"/>
  <c r="K180" i="2"/>
  <c r="E179" i="2"/>
  <c r="G179" i="2"/>
  <c r="I179" i="2"/>
  <c r="K179" i="2"/>
  <c r="K50" i="2"/>
  <c r="K51" i="2"/>
  <c r="K52" i="2"/>
  <c r="K53" i="2"/>
  <c r="K54" i="2"/>
  <c r="K56" i="2"/>
  <c r="K58" i="2"/>
  <c r="K59" i="2"/>
  <c r="K60" i="2"/>
  <c r="K61" i="2"/>
  <c r="K62" i="2"/>
  <c r="K64" i="2"/>
  <c r="K65" i="2"/>
  <c r="K66" i="2"/>
  <c r="K67" i="2"/>
  <c r="K68" i="2"/>
  <c r="K69" i="2"/>
  <c r="K70" i="2"/>
  <c r="K71" i="2"/>
  <c r="K73" i="2"/>
  <c r="K74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15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81" i="2"/>
  <c r="K182" i="2"/>
  <c r="K183" i="2"/>
  <c r="K184" i="2"/>
  <c r="K185" i="2"/>
  <c r="K186" i="2"/>
  <c r="K188" i="2"/>
  <c r="K189" i="2"/>
  <c r="K190" i="2"/>
  <c r="K191" i="2"/>
  <c r="K264" i="2"/>
  <c r="K265" i="2"/>
  <c r="K266" i="2"/>
  <c r="K267" i="2"/>
  <c r="K271" i="2"/>
  <c r="K272" i="2"/>
  <c r="K273" i="2"/>
  <c r="K288" i="2"/>
  <c r="K289" i="2"/>
  <c r="E264" i="2"/>
  <c r="E265" i="2"/>
  <c r="E266" i="2"/>
  <c r="E267" i="2"/>
  <c r="E271" i="2"/>
  <c r="E272" i="2"/>
  <c r="E273" i="2"/>
  <c r="G50" i="2"/>
  <c r="G51" i="2"/>
  <c r="G52" i="2"/>
  <c r="G53" i="2"/>
  <c r="G54" i="2"/>
  <c r="G56" i="2"/>
  <c r="G58" i="2"/>
  <c r="G59" i="2"/>
  <c r="G60" i="2"/>
  <c r="G61" i="2"/>
  <c r="G62" i="2"/>
  <c r="G64" i="2"/>
  <c r="G65" i="2"/>
  <c r="G66" i="2"/>
  <c r="G67" i="2"/>
  <c r="G68" i="2"/>
  <c r="G69" i="2"/>
  <c r="G70" i="2"/>
  <c r="G71" i="2"/>
  <c r="G73" i="2"/>
  <c r="G74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15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81" i="2"/>
  <c r="G182" i="2"/>
  <c r="G183" i="2"/>
  <c r="G184" i="2"/>
  <c r="G185" i="2"/>
  <c r="G186" i="2"/>
  <c r="G188" i="2"/>
  <c r="G189" i="2"/>
  <c r="G190" i="2"/>
  <c r="G191" i="2"/>
  <c r="G264" i="2"/>
  <c r="G265" i="2"/>
  <c r="G266" i="2"/>
  <c r="G267" i="2"/>
  <c r="G271" i="2"/>
  <c r="G272" i="2"/>
  <c r="G273" i="2"/>
  <c r="G288" i="2"/>
  <c r="G289" i="2"/>
  <c r="E50" i="2"/>
  <c r="E51" i="2"/>
  <c r="E52" i="2"/>
  <c r="E53" i="2"/>
  <c r="E54" i="2"/>
  <c r="E56" i="2"/>
  <c r="E58" i="2"/>
  <c r="E59" i="2"/>
  <c r="E60" i="2"/>
  <c r="E61" i="2"/>
  <c r="E62" i="2"/>
  <c r="E64" i="2"/>
  <c r="E65" i="2"/>
  <c r="E66" i="2"/>
  <c r="E67" i="2"/>
  <c r="E68" i="2"/>
  <c r="E69" i="2"/>
  <c r="E70" i="2"/>
  <c r="E71" i="2"/>
  <c r="E73" i="2"/>
  <c r="E74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15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81" i="2"/>
  <c r="E182" i="2"/>
  <c r="E183" i="2"/>
  <c r="E184" i="2"/>
  <c r="E185" i="2"/>
  <c r="E186" i="2"/>
  <c r="E188" i="2"/>
  <c r="E189" i="2"/>
  <c r="E190" i="2"/>
  <c r="E191" i="2"/>
  <c r="I50" i="2"/>
  <c r="I51" i="2"/>
  <c r="I81" i="2" s="1"/>
  <c r="I52" i="2"/>
  <c r="I53" i="2"/>
  <c r="I54" i="2"/>
  <c r="I56" i="2"/>
  <c r="I58" i="2"/>
  <c r="I59" i="2"/>
  <c r="I60" i="2"/>
  <c r="I61" i="2"/>
  <c r="I62" i="2"/>
  <c r="I64" i="2"/>
  <c r="I65" i="2"/>
  <c r="I66" i="2"/>
  <c r="I67" i="2"/>
  <c r="I68" i="2"/>
  <c r="I69" i="2"/>
  <c r="I70" i="2"/>
  <c r="I71" i="2"/>
  <c r="I73" i="2"/>
  <c r="I74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15" i="2"/>
  <c r="I149" i="2" s="1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81" i="2"/>
  <c r="I182" i="2"/>
  <c r="I183" i="2"/>
  <c r="I184" i="2"/>
  <c r="I185" i="2"/>
  <c r="I186" i="2"/>
  <c r="I188" i="2"/>
  <c r="I189" i="2"/>
  <c r="I190" i="2"/>
  <c r="I191" i="2"/>
  <c r="I264" i="2"/>
  <c r="I266" i="2"/>
  <c r="I267" i="2"/>
  <c r="I271" i="2"/>
  <c r="I272" i="2"/>
  <c r="I273" i="2"/>
  <c r="I288" i="2"/>
  <c r="I289" i="2"/>
  <c r="K40" i="2"/>
  <c r="K255" i="2"/>
  <c r="G255" i="2"/>
  <c r="I222" i="2"/>
  <c r="G149" i="2" l="1"/>
  <c r="E81" i="2"/>
  <c r="E222" i="2"/>
  <c r="E255" i="2"/>
  <c r="G40" i="2"/>
  <c r="K149" i="2"/>
  <c r="K81" i="2"/>
  <c r="I40" i="2"/>
  <c r="K107" i="2"/>
  <c r="E40" i="2"/>
  <c r="G193" i="2"/>
  <c r="G291" i="2"/>
  <c r="K291" i="2"/>
  <c r="K193" i="2"/>
  <c r="G107" i="2"/>
  <c r="E291" i="2"/>
  <c r="I291" i="2"/>
  <c r="I193" i="2"/>
  <c r="E107" i="2"/>
  <c r="E293" i="2"/>
  <c r="G293" i="2"/>
  <c r="I107" i="2"/>
  <c r="G81" i="2"/>
  <c r="I293" i="2"/>
  <c r="I295" i="2" s="1"/>
  <c r="I297" i="2" s="1"/>
  <c r="K293" i="2"/>
  <c r="K295" i="2" s="1"/>
  <c r="K297" i="2" s="1"/>
  <c r="K299" i="2" s="1"/>
  <c r="E193" i="2"/>
  <c r="H40" i="4"/>
  <c r="H41" i="4"/>
  <c r="H42" i="4" s="1"/>
  <c r="H43" i="4" s="1"/>
  <c r="G295" i="2" l="1"/>
  <c r="G299" i="2"/>
  <c r="E295" i="2"/>
  <c r="E299" i="2" s="1"/>
  <c r="O18" i="5"/>
  <c r="H18" i="5"/>
  <c r="H29" i="5" s="1"/>
  <c r="U18" i="5"/>
  <c r="I299" i="2"/>
  <c r="U20" i="5" l="1"/>
  <c r="H20" i="5"/>
  <c r="H31" i="5" s="1"/>
  <c r="O20" i="5"/>
  <c r="U22" i="5"/>
  <c r="H22" i="5"/>
  <c r="O22" i="5"/>
  <c r="U24" i="5"/>
  <c r="H24" i="5"/>
  <c r="O24" i="5"/>
  <c r="H35" i="5" l="1"/>
  <c r="H33" i="5"/>
  <c r="H40" i="5"/>
</calcChain>
</file>

<file path=xl/sharedStrings.xml><?xml version="1.0" encoding="utf-8"?>
<sst xmlns="http://schemas.openxmlformats.org/spreadsheetml/2006/main" count="834" uniqueCount="365">
  <si>
    <t>Unit</t>
  </si>
  <si>
    <t>Reference #</t>
  </si>
  <si>
    <t>Price</t>
  </si>
  <si>
    <t xml:space="preserve">Quantity </t>
  </si>
  <si>
    <t>Cost</t>
  </si>
  <si>
    <t>Backfill &amp; compaction-embankment</t>
  </si>
  <si>
    <t>CY</t>
  </si>
  <si>
    <t>Check dams, 4" minus rock</t>
  </si>
  <si>
    <t>SWDM 5.4.6.3</t>
  </si>
  <si>
    <t>Each</t>
  </si>
  <si>
    <t>Crushed surfacing 1 1/4" minus</t>
  </si>
  <si>
    <t>WSDOT 9-03.9(3)</t>
  </si>
  <si>
    <t>Ditching</t>
  </si>
  <si>
    <t>Excavation-bulk</t>
  </si>
  <si>
    <t>Fence, silt</t>
  </si>
  <si>
    <t>SWDM 5.4.3.1</t>
  </si>
  <si>
    <t>LF</t>
  </si>
  <si>
    <t>Fence, Temporary (NGPE)</t>
  </si>
  <si>
    <t>Hydroseeding</t>
  </si>
  <si>
    <t>SWDM 5.4.2.4</t>
  </si>
  <si>
    <t>SY</t>
  </si>
  <si>
    <t>Jute Mesh</t>
  </si>
  <si>
    <t>SWDM 5.4.2.2</t>
  </si>
  <si>
    <t>Mulch, by hand, straw, 3" deep</t>
  </si>
  <si>
    <t>SWDM 5.4.2.1</t>
  </si>
  <si>
    <t>Mulch, by machine, straw, 2" deep</t>
  </si>
  <si>
    <t>Piping, temporary, CPP, 6"</t>
  </si>
  <si>
    <t>Piping, temporary, CPP, 8"</t>
  </si>
  <si>
    <t>Piping, temporary, CPP, 12"</t>
  </si>
  <si>
    <t>Plastic covering, 6mm thick, sandbagged</t>
  </si>
  <si>
    <t>SWDM 5.4.2.3</t>
  </si>
  <si>
    <t>Rip Rap, machine placed; slopes</t>
  </si>
  <si>
    <t>WSDOT 9-13.1(2)</t>
  </si>
  <si>
    <t>Rock Construction Entrance, 50'x15'x1'</t>
  </si>
  <si>
    <t>SWDM 5.4.4.1</t>
  </si>
  <si>
    <t>Rock Construction Entrance, 100'x15'x1'</t>
  </si>
  <si>
    <t>Sediment pond riser assembly</t>
  </si>
  <si>
    <t>SWDM 5.4.5.2</t>
  </si>
  <si>
    <t xml:space="preserve">Sediment trap, 5'  high berm </t>
  </si>
  <si>
    <t>SWDM 5.4.5.1</t>
  </si>
  <si>
    <t xml:space="preserve">Sed. trap, 5' high, riprapped spillway berm section </t>
  </si>
  <si>
    <t>Seeding, by hand</t>
  </si>
  <si>
    <t>Sodding, 1" deep, level ground</t>
  </si>
  <si>
    <t>SWDM 5.4.2.5</t>
  </si>
  <si>
    <t>Sodding, 1" deep, sloped ground</t>
  </si>
  <si>
    <t>TESC Supervisor</t>
  </si>
  <si>
    <t>HR</t>
  </si>
  <si>
    <t>Water truck, dust control</t>
  </si>
  <si>
    <t>SWDM 5.4.7</t>
  </si>
  <si>
    <t>WRITE-IN-ITEMS</t>
  </si>
  <si>
    <t>Existing</t>
  </si>
  <si>
    <t>Future Public</t>
  </si>
  <si>
    <t>Private</t>
  </si>
  <si>
    <t>Right-of-Way</t>
  </si>
  <si>
    <t>Improvements</t>
  </si>
  <si>
    <t>Quant.</t>
  </si>
  <si>
    <t>Unit Price</t>
  </si>
  <si>
    <t>Complete</t>
  </si>
  <si>
    <t>Backfill &amp; Compaction- embankment</t>
  </si>
  <si>
    <t>Backfill &amp; Compaction- trench</t>
  </si>
  <si>
    <t>Clearing/Grubbing/Tree Removal</t>
  </si>
  <si>
    <t>Acre</t>
  </si>
  <si>
    <t>Excavation - bulk</t>
  </si>
  <si>
    <t>Excavation - Trench</t>
  </si>
  <si>
    <t>Fencing, cedar, 6' high</t>
  </si>
  <si>
    <t>Fencing, chain link, vinyl coated,  6' high</t>
  </si>
  <si>
    <t xml:space="preserve">Fencing, chain link, gate, vinyl coated,  20' </t>
  </si>
  <si>
    <t>Fencing, split rail, 3' high</t>
  </si>
  <si>
    <t>Fill &amp; compact - common barrow</t>
  </si>
  <si>
    <t>Fill &amp; compact - gravel base</t>
  </si>
  <si>
    <t>Fill &amp; compact - screened topsoil</t>
  </si>
  <si>
    <t xml:space="preserve">Gabion, 12" deep, stone filled mesh </t>
  </si>
  <si>
    <t xml:space="preserve">Gabion, 18" deep, stone filled mesh </t>
  </si>
  <si>
    <t>Gabion, 36" deep, stone filled mesh</t>
  </si>
  <si>
    <t>Grading, fine, by hand</t>
  </si>
  <si>
    <t>Grading, fine, with grader</t>
  </si>
  <si>
    <t>Sensitive Areas Sign</t>
  </si>
  <si>
    <t>Traffic control crew ( 2 flaggers )</t>
  </si>
  <si>
    <t>Trail, 4" chipped wood</t>
  </si>
  <si>
    <t>Trail, 4" crushed cinder</t>
  </si>
  <si>
    <t>Trail, 4" top course</t>
  </si>
  <si>
    <t>Wall, retaining, concrete</t>
  </si>
  <si>
    <t>SF</t>
  </si>
  <si>
    <t>Wall, rockery</t>
  </si>
  <si>
    <t>SUBTOTAL</t>
  </si>
  <si>
    <t>Right-of-way</t>
  </si>
  <si>
    <t>AC Grinding, 4' wide machine &lt; 1000sy</t>
  </si>
  <si>
    <t>AC Grinding, 4' wide machine 1000-2000sy</t>
  </si>
  <si>
    <t>AC Grinding, 4' wide machine &gt; 2000sy</t>
  </si>
  <si>
    <t>AC Removal/Disposal/Repair</t>
  </si>
  <si>
    <t>Curb &amp; Gutter, rolled</t>
  </si>
  <si>
    <t>Curb &amp; Gutter, vertical</t>
  </si>
  <si>
    <t>Curb and Gutter, demolition and disposal</t>
  </si>
  <si>
    <t>Curb, extruded asphalt</t>
  </si>
  <si>
    <t>Curb, extruded concrete</t>
  </si>
  <si>
    <t>Sawcut, asphalt, 3" depth</t>
  </si>
  <si>
    <t>Sawcut, concrete, per 1" depth</t>
  </si>
  <si>
    <t>Sealant, asphalt</t>
  </si>
  <si>
    <t>Shoulder, gravel, 4" thick</t>
  </si>
  <si>
    <t>Sidewalk, 4" thick</t>
  </si>
  <si>
    <t>Sidewalk, 4" thick, demolition and disposal</t>
  </si>
  <si>
    <t>Sidewalk, 5" thick</t>
  </si>
  <si>
    <t>Sidewalk, 5" thick, demolition and disposal</t>
  </si>
  <si>
    <t>Striping, per stall</t>
  </si>
  <si>
    <t>Striping, thermoplastic, ( for crosswalk )</t>
  </si>
  <si>
    <t>Striping, 4" reflectorized line</t>
  </si>
  <si>
    <t xml:space="preserve">SUBTOTAL </t>
  </si>
  <si>
    <t>For KCRS '93, (additional 2.5" base) add:</t>
  </si>
  <si>
    <t>AC Overlay, 1.5" AC</t>
  </si>
  <si>
    <t>AC Overlay, 2" AC</t>
  </si>
  <si>
    <t>AC Road, 2", 4" rock, First 2500 SY</t>
  </si>
  <si>
    <t>AC Road, 2", 4" rock, Qty. over 2500SY</t>
  </si>
  <si>
    <t>AC Road, 3", 4" rock, First 2500 SY</t>
  </si>
  <si>
    <t>AC Road, 3", 4" rock, Qty. over 2500 SY</t>
  </si>
  <si>
    <t>AC Road, 5", First 2500 SY</t>
  </si>
  <si>
    <t>AC Road, 5", Qty. Over 2500 SY</t>
  </si>
  <si>
    <t>AC Road, 6", First 2500 SY</t>
  </si>
  <si>
    <t>AC Road, 6", Qty. Over 2500 SY</t>
  </si>
  <si>
    <t>Asphalt Treated Base, 4" thick</t>
  </si>
  <si>
    <t>Gravel Road, 4" rock, First 2500 SY</t>
  </si>
  <si>
    <t>Gravel Road, 4" rock, Qty. over 2500 SY</t>
  </si>
  <si>
    <t>PCC Road, 5", no base, over 2500 SY</t>
  </si>
  <si>
    <t>PCC Road,  6", no base, over 2500 SY</t>
  </si>
  <si>
    <t>Thickened Edge</t>
  </si>
  <si>
    <t>Access Road, R/D</t>
  </si>
  <si>
    <t>Bollards - fixed</t>
  </si>
  <si>
    <t>Bollards - removable</t>
  </si>
  <si>
    <t>* (CBs include frame and lid)</t>
  </si>
  <si>
    <t>CB Type I</t>
  </si>
  <si>
    <t>CB Type IL</t>
  </si>
  <si>
    <t>CB Type II, 48" diameter</t>
  </si>
  <si>
    <t xml:space="preserve">     for additional depth over 4'    </t>
  </si>
  <si>
    <t>FT</t>
  </si>
  <si>
    <t>CB Type II, 54" diameter</t>
  </si>
  <si>
    <t xml:space="preserve">     for additional depth over 4'</t>
  </si>
  <si>
    <t>CB Type II, 60" diameter</t>
  </si>
  <si>
    <t>CB Type II, 72" diameter</t>
  </si>
  <si>
    <t>Through-curb Inlet Framework (Add)</t>
  </si>
  <si>
    <t>Cleanout, PVC, 4"</t>
  </si>
  <si>
    <t>Cleanout, PVC, 6"</t>
  </si>
  <si>
    <t>Cleanout, PVC, 8"</t>
  </si>
  <si>
    <t>Culvert, PVC, 4"</t>
  </si>
  <si>
    <t>Culvert, PVC, 6"</t>
  </si>
  <si>
    <t>Culvert, PVC,  8"</t>
  </si>
  <si>
    <t>Culvert, PVC, 12"</t>
  </si>
  <si>
    <t>Culvert, CMP, 8"</t>
  </si>
  <si>
    <t>Culvert, CMP, 12"</t>
  </si>
  <si>
    <t>Culvert, CMP, 15"</t>
  </si>
  <si>
    <t>Culvert, CMP, 18"</t>
  </si>
  <si>
    <t>Culvert, CMP, 24"</t>
  </si>
  <si>
    <t>Culvert, CMP, 30"</t>
  </si>
  <si>
    <t>Culvert, CMP, 36"</t>
  </si>
  <si>
    <t>Culvert, CMP, 48"</t>
  </si>
  <si>
    <t>Culvert, CMP, 60"</t>
  </si>
  <si>
    <t>Culvert, CMP, 72"</t>
  </si>
  <si>
    <t>Culvert, Concrete, 8"</t>
  </si>
  <si>
    <t>Culvert, Concrete, 12"</t>
  </si>
  <si>
    <t>Culvert, Concrete, 15"</t>
  </si>
  <si>
    <t>Culvert, Concrete, 18"</t>
  </si>
  <si>
    <t>Culvert, Concrete, 24"</t>
  </si>
  <si>
    <t>Culvert, Concrete, 30"</t>
  </si>
  <si>
    <t>Culvert, Concrete, 36"</t>
  </si>
  <si>
    <t>Culvert, Concrete, 42"</t>
  </si>
  <si>
    <t>Culvert, Concrete, 48"</t>
  </si>
  <si>
    <t>Culvert, CPP, 6"</t>
  </si>
  <si>
    <t>Culvert, CPP, 8"</t>
  </si>
  <si>
    <t>Culvert, CPP, 12"</t>
  </si>
  <si>
    <t>Culvert, CPP, 15"</t>
  </si>
  <si>
    <t>Culvert, CPP, 18"</t>
  </si>
  <si>
    <t>Culvert, CPP, 24"</t>
  </si>
  <si>
    <t>Culvert, CPP, 30"</t>
  </si>
  <si>
    <t>Culvert, CPP, 36"</t>
  </si>
  <si>
    <t xml:space="preserve">Ditching </t>
  </si>
  <si>
    <t>Flow Dispersal Trench    (1,436 base+)</t>
  </si>
  <si>
    <t>French Drain  (3' depth)</t>
  </si>
  <si>
    <t>Geotextile, laid in trench, polypropylene</t>
  </si>
  <si>
    <t>Infiltration pond testing</t>
  </si>
  <si>
    <t>Mid-tank Access Riser, 48" dia,  6' deep</t>
  </si>
  <si>
    <t>Pond Overflow Spillway</t>
  </si>
  <si>
    <t>Restrictor/Oil Separator, 12"</t>
  </si>
  <si>
    <t>Restrictor/Oil Separator, 15"</t>
  </si>
  <si>
    <t>Restrictor/Oil Separator, 18"</t>
  </si>
  <si>
    <t>Riprap, placed</t>
  </si>
  <si>
    <t>Tank End Reducer (36" diameter)</t>
  </si>
  <si>
    <t>Trash Rack, 12"</t>
  </si>
  <si>
    <t>Trash Rack, 15"</t>
  </si>
  <si>
    <t>Trash Rack, 18"</t>
  </si>
  <si>
    <t>Trash Rack, 21"</t>
  </si>
  <si>
    <t>PARKING LOT SURFACING</t>
  </si>
  <si>
    <t>2" AC, 2" top course rock &amp; 4" borrow</t>
  </si>
  <si>
    <t>4" select borrow</t>
  </si>
  <si>
    <t>1.5" top course rock &amp; 2.5" base course</t>
  </si>
  <si>
    <t>SUBTOTAL (SUM ALL PAGES):</t>
  </si>
  <si>
    <t>30% CONTINGENCY &amp; MOBILIZATION:</t>
  </si>
  <si>
    <t xml:space="preserve"> GRANDTOTAL: </t>
  </si>
  <si>
    <t>Name:</t>
  </si>
  <si>
    <t>Date:</t>
  </si>
  <si>
    <t>Firm Name:</t>
  </si>
  <si>
    <t>(A)</t>
  </si>
  <si>
    <t>(B)</t>
  </si>
  <si>
    <t>(C)</t>
  </si>
  <si>
    <t>(D)</t>
  </si>
  <si>
    <t>(E)</t>
  </si>
  <si>
    <t>2" AC,  1.5"  top course &amp; 2.5" base course</t>
  </si>
  <si>
    <t>(Such as detention/water quality vaults.)</t>
  </si>
  <si>
    <t>Ductile Iron Watermain, CL 52, 6 Inch Diameter</t>
  </si>
  <si>
    <t>Ductile Iron Watermain, CL 52, 8 Inch Diameter</t>
  </si>
  <si>
    <t>Ductile Iron Watermain, CL 52, 10 Inch Diameter</t>
  </si>
  <si>
    <t>Ductile Iron Watermain, CL 52, 12 Inch Diameter</t>
  </si>
  <si>
    <t>Gate Valve, 6 inch Diameter</t>
  </si>
  <si>
    <t>Gate Valve, 8 Inch Diameter</t>
  </si>
  <si>
    <t>Gate Valve, 10 Inch Diameter</t>
  </si>
  <si>
    <t>Gate Valve, 12 Inch Diameter</t>
  </si>
  <si>
    <t>Fire Hydrant Assembly, without Guard Posts</t>
  </si>
  <si>
    <t>Fire Hydrant Assembly, with Guard Posts</t>
  </si>
  <si>
    <t>Air-Vac, 8 Inch Diameter</t>
  </si>
  <si>
    <t>Air-Vac,10 Inch Diameter</t>
  </si>
  <si>
    <t>Air-Vac, 12 Inch Diameter</t>
  </si>
  <si>
    <t>Pressure Reducing Valve Assembly, 8 In. Diam.</t>
  </si>
  <si>
    <t>Pressure Reducing Valve Assembly, 10 In. Diam.</t>
  </si>
  <si>
    <t>Pressure Reducing Valve Assembly, 12 In. Diam.</t>
  </si>
  <si>
    <t>Side Sewer Pipe, PVC. 4 Inch Diameter</t>
  </si>
  <si>
    <t>Side Sewer Pipe, PVC. 6 Inch Diameter</t>
  </si>
  <si>
    <t>Sewer Pipe, PVC, 12 Inch Diameter</t>
  </si>
  <si>
    <t>Sewer Pipe, PVC, ____ Inch Diameter</t>
  </si>
  <si>
    <t>Manhole, 48 Inch Diameter</t>
  </si>
  <si>
    <t xml:space="preserve">     for additional depth over 4 feet/per foot</t>
  </si>
  <si>
    <t>FEET</t>
  </si>
  <si>
    <t>Manhole, 54 Inch Diameter</t>
  </si>
  <si>
    <t>Manhole, 60 Inch Diameter</t>
  </si>
  <si>
    <t>Manhole, 72 Inch Diameter</t>
  </si>
  <si>
    <t>SANITARY SEWER</t>
  </si>
  <si>
    <t>WATER SYSTEM</t>
  </si>
  <si>
    <r>
      <t>DRAINAGE</t>
    </r>
    <r>
      <rPr>
        <b/>
        <sz val="9"/>
        <rFont val="Arial"/>
        <family val="2"/>
      </rPr>
      <t xml:space="preserve"> (CONTINUED)</t>
    </r>
  </si>
  <si>
    <r>
      <t>GENERAL ITEMS</t>
    </r>
    <r>
      <rPr>
        <b/>
        <sz val="11"/>
        <rFont val="Arial"/>
        <family val="2"/>
      </rPr>
      <t xml:space="preserve"> </t>
    </r>
  </si>
  <si>
    <r>
      <t>EROSION/SEDIMENT CONTROL</t>
    </r>
    <r>
      <rPr>
        <b/>
        <sz val="11"/>
        <rFont val="Arial"/>
        <family val="2"/>
      </rPr>
      <t xml:space="preserve">  </t>
    </r>
  </si>
  <si>
    <t>EROSION/SEDIMENT SUBTOTAL:</t>
  </si>
  <si>
    <t>EROSION/SEDIMENT TOTAL:</t>
  </si>
  <si>
    <t>Street Trees</t>
  </si>
  <si>
    <t>Median Landscaping</t>
  </si>
  <si>
    <t>Right-of-Way Landscaping</t>
  </si>
  <si>
    <t>Site Restoration/Erosion Sediment Control Subtotal</t>
  </si>
  <si>
    <t>Existing Right-of-Way Improvements Subtotal</t>
  </si>
  <si>
    <t>Private Improvements Subtotal</t>
  </si>
  <si>
    <t>CONSTRUCTION BOND AMOUNT
(prior to permit issuance)</t>
  </si>
  <si>
    <t>MAINTENANCE BOND
(after final acceptance of construction)</t>
  </si>
  <si>
    <t>Site Restoration Bond (Grade &amp; Fill permits only )</t>
  </si>
  <si>
    <t>Project Name:</t>
  </si>
  <si>
    <t>Project Information</t>
  </si>
  <si>
    <t>Firm Address:</t>
  </si>
  <si>
    <t xml:space="preserve">Project No: </t>
  </si>
  <si>
    <t>Phone No.</t>
  </si>
  <si>
    <t>PE Registration No:</t>
  </si>
  <si>
    <t>Email Address:</t>
  </si>
  <si>
    <t>BOND WORKSHEET</t>
  </si>
  <si>
    <t xml:space="preserve">WRITE-IN-ITEMS </t>
  </si>
  <si>
    <t>Prepared by:</t>
  </si>
  <si>
    <t xml:space="preserve">Project Address: </t>
  </si>
  <si>
    <t>Future Public Improvements Subtotal</t>
  </si>
  <si>
    <t xml:space="preserve">Quantity Remaining 
(Bond Reduction) </t>
  </si>
  <si>
    <t xml:space="preserve"> (E)</t>
  </si>
  <si>
    <t>(A) x 125%</t>
  </si>
  <si>
    <t>Adjustments:</t>
  </si>
  <si>
    <t>Subtotal - Adjustments:</t>
  </si>
  <si>
    <t>Revised Bond Estimate:</t>
  </si>
  <si>
    <t>Amount</t>
  </si>
  <si>
    <t>Engineer's Notes</t>
  </si>
  <si>
    <t>Approved by:</t>
  </si>
  <si>
    <t>Date Approved:</t>
  </si>
  <si>
    <t>Development Engineer:</t>
  </si>
  <si>
    <t>Phone Number:</t>
  </si>
  <si>
    <t>Email:</t>
  </si>
  <si>
    <t>Applicant's Estimated Bond Subtotal</t>
  </si>
  <si>
    <t>x 125% or 150%</t>
  </si>
  <si>
    <t>APPLICANT'S BOND AMOUNT</t>
  </si>
  <si>
    <t>Staff Use Only</t>
  </si>
  <si>
    <t>Clear/Remove Brush, by hand (acre)</t>
  </si>
  <si>
    <t>Monuments</t>
  </si>
  <si>
    <t>SALES TAX @ 9%</t>
  </si>
  <si>
    <t xml:space="preserve">PLAT BOND AMOUNT
(prior to plat recording) </t>
  </si>
  <si>
    <t>CITY OF KENT - ENGINEER WORKSHEET</t>
  </si>
  <si>
    <t>1)</t>
  </si>
  <si>
    <t>2)</t>
  </si>
  <si>
    <t>3)</t>
  </si>
  <si>
    <t>4)</t>
  </si>
  <si>
    <t>5)</t>
  </si>
  <si>
    <t>- For Grade &amp; Fill permits, complete the Erosion Control section</t>
  </si>
  <si>
    <t>- For Civil Construction permits, complete the Erosion Control and General sections</t>
  </si>
  <si>
    <t>Based on permit type requested (Grade &amp; Fill, Civil Construction, etc.), complete the form as follows:</t>
  </si>
  <si>
    <t>quantities and costs that apply to Existing Right-of-Way, Future Public Improvements and Private Improvements.</t>
  </si>
  <si>
    <t>Pipe, C-900</t>
  </si>
  <si>
    <t>Pipe, High Density Water Pipe (HDWP)</t>
  </si>
  <si>
    <t xml:space="preserve">Pipe, C900 </t>
  </si>
  <si>
    <t>Culvert, Box      __ ft  x  __ ft</t>
  </si>
  <si>
    <t>STREET IMPROVEMENT</t>
  </si>
  <si>
    <r>
      <t>DRAINAGE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</si>
  <si>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t xml:space="preserve"> </t>
  </si>
  <si>
    <t>LS</t>
  </si>
  <si>
    <t>Fencing, chain link, 4'</t>
  </si>
  <si>
    <t>Guard Post</t>
  </si>
  <si>
    <t>Conduit, 2"</t>
  </si>
  <si>
    <t>Street Light System</t>
  </si>
  <si>
    <t>Traffic Signal</t>
  </si>
  <si>
    <t>Traffic Signal Modification</t>
  </si>
  <si>
    <t>Guard Rail</t>
  </si>
  <si>
    <t>Beehive</t>
  </si>
  <si>
    <t>Thru-Inlet at CB</t>
  </si>
  <si>
    <t>Blowoff</t>
  </si>
  <si>
    <t>Connection to Concrete Cylinder Main</t>
  </si>
  <si>
    <t>Valve Marker Post</t>
  </si>
  <si>
    <t>Manhole, 96 Inch Diameter</t>
  </si>
  <si>
    <t xml:space="preserve">    for additional depth over 4 feet/per foot</t>
  </si>
  <si>
    <t>Clean Outs</t>
  </si>
  <si>
    <t>Outside Drop</t>
  </si>
  <si>
    <t>Inside Drop</t>
  </si>
  <si>
    <t>Grease Interceptor, 500 gallon</t>
  </si>
  <si>
    <t>Grease Interceptor, 1000 gallon</t>
  </si>
  <si>
    <t>Grease Interceptor, 1500 gallon</t>
  </si>
  <si>
    <t>Barricade, Type I</t>
  </si>
  <si>
    <t>Barricade Type II</t>
  </si>
  <si>
    <t>Barricade, Type III ( Permanent )</t>
  </si>
  <si>
    <t>Signs</t>
  </si>
  <si>
    <t xml:space="preserve">Sign, Handicap </t>
  </si>
  <si>
    <t>Sewer Pipe, PVC, 8 inch Diameter</t>
  </si>
  <si>
    <t>Topsoil Type A (imported)</t>
  </si>
  <si>
    <t>Geotextile Fabric</t>
  </si>
  <si>
    <t>Catch Basin Protection</t>
  </si>
  <si>
    <t>Interceptor Swale / Dike</t>
  </si>
  <si>
    <t>Hay Bale Silt Trap</t>
  </si>
  <si>
    <t>Level Spreader</t>
  </si>
  <si>
    <t xml:space="preserve">          INSTRUCTIONS FOR ENGINEER COST ESTIMATE &amp; BOND QUANTITY WORKSHEET</t>
  </si>
  <si>
    <t xml:space="preserve">Complete the 'Quantity' columns for the appropriate section(s).  If you are completing the 'General' section, you will be asked to identify those </t>
  </si>
  <si>
    <t>The 'Quantity Remaining' column is only to be used when a project is under construction.  The City allows one (1) bond reduction during the</t>
  </si>
  <si>
    <t>life of the project with the exception of the maintenance period reduction.</t>
  </si>
  <si>
    <t>Excel will auto-calculate the relevant fields and subtotals throughout the document.  Only the 'Quantity' columns should need completing.</t>
  </si>
  <si>
    <r>
      <t>STREET SURFACING/PAVEMENT</t>
    </r>
    <r>
      <rPr>
        <b/>
        <sz val="9"/>
        <rFont val="Arial"/>
        <family val="2"/>
      </rPr>
      <t xml:space="preserve">    </t>
    </r>
  </si>
  <si>
    <t>Lift Station (Entire System)</t>
  </si>
  <si>
    <t>Complete the preparer’s information and project information on the Information and Summary Sheet. The professional engineer preparing</t>
  </si>
  <si>
    <t>the cost estimate must sign where indicated.</t>
  </si>
  <si>
    <t>6)</t>
  </si>
  <si>
    <t>Submit the Information and Summary Sheet, City Review and Approval Sheet and all engineers cost estimate sheets to the City for review</t>
  </si>
  <si>
    <t>and approval (11 total sheets).</t>
  </si>
  <si>
    <t>PE Signature:</t>
  </si>
  <si>
    <t>(A) + (B) x 125%</t>
  </si>
  <si>
    <t xml:space="preserve">Note: Minimum bond amount is $5,000. </t>
  </si>
  <si>
    <r>
      <t xml:space="preserve">1 </t>
    </r>
    <r>
      <rPr>
        <sz val="10"/>
        <rFont val="Verdana"/>
        <family val="2"/>
      </rPr>
      <t>TBD - May involve multiple and variable components, which will be established on an individual basis by Development Engineering. Default calculation is [(A)+(B)+(C)+(D)]*150%.</t>
    </r>
  </si>
  <si>
    <t xml:space="preserve"> [(A)+(B)+(C)+(D)]*20%:</t>
  </si>
  <si>
    <t>Reviewed by:</t>
  </si>
  <si>
    <t>REC SPACE &amp; PERIMETER LANDSCAPING</t>
  </si>
  <si>
    <t>Landscaping (Rec space)</t>
  </si>
  <si>
    <t>Land Scaping (Perimeter Tract)</t>
  </si>
  <si>
    <t>Play Structures</t>
  </si>
  <si>
    <t>Park Furniture &amp; Appurtenances</t>
  </si>
  <si>
    <t>Irrigation</t>
  </si>
  <si>
    <t>Other</t>
  </si>
  <si>
    <t>N/A</t>
  </si>
  <si>
    <t>LANDSCAPING &amp; VEGETATION - ROADWAY</t>
  </si>
  <si>
    <t xml:space="preserve"> (A)+(B)+(C)+(D)x150%</t>
  </si>
  <si>
    <r>
      <t>2</t>
    </r>
    <r>
      <rPr>
        <sz val="10"/>
        <rFont val="Verdana"/>
        <family val="2"/>
      </rPr>
      <t xml:space="preserve"> Total Project Cost - Use this amount for valuation on permit application form. (Calculated at A+B+C+D)</t>
    </r>
  </si>
  <si>
    <r>
      <t>TOTAL PROJECT COST</t>
    </r>
    <r>
      <rPr>
        <b/>
        <i/>
        <vertAlign val="superscript"/>
        <sz val="12"/>
        <rFont val="Arial"/>
        <family val="2"/>
      </rPr>
      <t>2</t>
    </r>
  </si>
  <si>
    <r>
      <t>Plat Bond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</t>
    </r>
  </si>
  <si>
    <t xml:space="preserve">Maintenance Bond </t>
  </si>
  <si>
    <t>*City allows for one bond reduction prior to being reduced to a maintenance bond</t>
  </si>
  <si>
    <t>**Civil Construction Bond</t>
  </si>
  <si>
    <t>**Civil Construction Bond amount shall not be less than Maintenance Bond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</si>
</sst>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&quot;$&quot;#,##0.00"/>
  </numFmts>
  <fonts count="3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9"/>
      <color indexed="10"/>
      <name val="Arial"/>
      <family val="2"/>
    </font>
    <font>
      <b/>
      <u/>
      <sz val="9"/>
      <color indexed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vertAlign val="superscript"/>
      <sz val="12"/>
      <name val="Arial"/>
      <family val="2"/>
    </font>
    <font>
      <i/>
      <sz val="11"/>
      <color indexed="10"/>
      <name val="Arial"/>
      <family val="2"/>
    </font>
    <font>
      <i/>
      <u/>
      <sz val="20"/>
      <color indexed="10"/>
      <name val="Arial"/>
      <family val="2"/>
    </font>
    <font>
      <vertAlign val="superscript"/>
      <sz val="10"/>
      <name val="Verdana"/>
      <family val="2"/>
    </font>
    <font>
      <vertAlign val="superscript"/>
      <sz val="10"/>
      <name val="Arial"/>
      <family val="2"/>
    </font>
    <font>
      <sz val="1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1">
    <xf numFmtId="0" fontId="0" fillId="0" borderId="0" xfId="0"/>
    <xf numFmtId="0" fontId="3" fillId="0" borderId="1" xfId="0" applyFont="1" applyFill="1" applyBorder="1" applyProtection="1"/>
    <xf numFmtId="44" fontId="3" fillId="0" borderId="2" xfId="2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4" fontId="3" fillId="0" borderId="2" xfId="0" applyNumberFormat="1" applyFont="1" applyFill="1" applyBorder="1" applyProtection="1"/>
    <xf numFmtId="44" fontId="3" fillId="0" borderId="2" xfId="2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Fill="1" applyBorder="1" applyProtection="1"/>
    <xf numFmtId="44" fontId="3" fillId="0" borderId="4" xfId="2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center"/>
    </xf>
    <xf numFmtId="0" fontId="3" fillId="0" borderId="4" xfId="0" applyFont="1" applyFill="1" applyBorder="1" applyProtection="1"/>
    <xf numFmtId="4" fontId="3" fillId="0" borderId="4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4" fontId="3" fillId="0" borderId="8" xfId="0" applyNumberFormat="1" applyFont="1" applyFill="1" applyBorder="1" applyProtection="1"/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44" fontId="3" fillId="0" borderId="11" xfId="2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center"/>
    </xf>
    <xf numFmtId="0" fontId="3" fillId="0" borderId="11" xfId="0" applyFont="1" applyFill="1" applyBorder="1" applyProtection="1"/>
    <xf numFmtId="0" fontId="3" fillId="0" borderId="12" xfId="0" applyFont="1" applyFill="1" applyBorder="1" applyProtection="1"/>
    <xf numFmtId="0" fontId="3" fillId="0" borderId="13" xfId="0" applyFont="1" applyFill="1" applyBorder="1" applyProtection="1"/>
    <xf numFmtId="0" fontId="3" fillId="0" borderId="1" xfId="0" applyFont="1" applyBorder="1" applyProtection="1"/>
    <xf numFmtId="44" fontId="3" fillId="0" borderId="14" xfId="2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center"/>
    </xf>
    <xf numFmtId="0" fontId="0" fillId="0" borderId="5" xfId="0" applyBorder="1" applyProtection="1"/>
    <xf numFmtId="0" fontId="3" fillId="0" borderId="0" xfId="0" applyFont="1" applyFill="1" applyProtection="1"/>
    <xf numFmtId="4" fontId="3" fillId="0" borderId="0" xfId="0" applyNumberFormat="1" applyFont="1" applyFill="1" applyProtection="1"/>
    <xf numFmtId="4" fontId="2" fillId="0" borderId="0" xfId="1" applyNumberFormat="1" applyFont="1" applyFill="1" applyBorder="1" applyAlignment="1" applyProtection="1">
      <alignment horizontal="right"/>
    </xf>
    <xf numFmtId="0" fontId="3" fillId="0" borderId="15" xfId="0" applyFont="1" applyFill="1" applyBorder="1" applyProtection="1"/>
    <xf numFmtId="0" fontId="3" fillId="0" borderId="16" xfId="0" applyFont="1" applyFill="1" applyBorder="1" applyProtection="1"/>
    <xf numFmtId="0" fontId="0" fillId="0" borderId="0" xfId="0" applyAlignment="1">
      <alignment horizontal="left"/>
    </xf>
    <xf numFmtId="44" fontId="3" fillId="0" borderId="7" xfId="2" applyFont="1" applyFill="1" applyBorder="1" applyAlignment="1" applyProtection="1">
      <alignment horizontal="right"/>
    </xf>
    <xf numFmtId="44" fontId="3" fillId="0" borderId="8" xfId="2" applyFont="1" applyFill="1" applyBorder="1" applyAlignment="1" applyProtection="1">
      <alignment horizontal="right"/>
    </xf>
    <xf numFmtId="0" fontId="0" fillId="0" borderId="5" xfId="0" applyFill="1" applyBorder="1" applyProtection="1"/>
    <xf numFmtId="4" fontId="3" fillId="0" borderId="13" xfId="0" applyNumberFormat="1" applyFont="1" applyFill="1" applyBorder="1" applyProtection="1"/>
    <xf numFmtId="4" fontId="3" fillId="0" borderId="17" xfId="0" applyNumberFormat="1" applyFont="1" applyFill="1" applyBorder="1" applyProtection="1"/>
    <xf numFmtId="0" fontId="3" fillId="0" borderId="17" xfId="0" applyFont="1" applyFill="1" applyBorder="1" applyProtection="1"/>
    <xf numFmtId="0" fontId="9" fillId="0" borderId="0" xfId="0" applyFont="1" applyBorder="1" applyProtection="1"/>
    <xf numFmtId="0" fontId="18" fillId="0" borderId="0" xfId="0" applyFont="1" applyBorder="1"/>
    <xf numFmtId="0" fontId="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9" fillId="0" borderId="18" xfId="0" applyFont="1" applyBorder="1" applyProtection="1"/>
    <xf numFmtId="0" fontId="9" fillId="0" borderId="9" xfId="0" applyFont="1" applyBorder="1"/>
    <xf numFmtId="0" fontId="9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9" fillId="0" borderId="19" xfId="0" applyFont="1" applyFill="1" applyBorder="1"/>
    <xf numFmtId="0" fontId="9" fillId="0" borderId="16" xfId="0" applyFont="1" applyBorder="1" applyProtection="1"/>
    <xf numFmtId="0" fontId="9" fillId="0" borderId="20" xfId="0" applyFont="1" applyBorder="1" applyProtection="1"/>
    <xf numFmtId="0" fontId="18" fillId="0" borderId="20" xfId="0" applyFont="1" applyBorder="1"/>
    <xf numFmtId="0" fontId="9" fillId="0" borderId="21" xfId="0" applyFont="1" applyBorder="1"/>
    <xf numFmtId="0" fontId="15" fillId="0" borderId="0" xfId="0" applyFont="1" applyBorder="1" applyAlignment="1" applyProtection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/>
    <xf numFmtId="0" fontId="13" fillId="0" borderId="0" xfId="0" applyFont="1" applyBorder="1" applyAlignment="1"/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164" fontId="9" fillId="0" borderId="5" xfId="0" applyNumberFormat="1" applyFont="1" applyFill="1" applyBorder="1" applyAlignment="1" applyProtection="1">
      <alignment horizontal="center"/>
    </xf>
    <xf numFmtId="0" fontId="18" fillId="0" borderId="5" xfId="0" applyFont="1" applyBorder="1"/>
    <xf numFmtId="0" fontId="18" fillId="0" borderId="0" xfId="0" applyFont="1" applyAlignment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center"/>
    </xf>
    <xf numFmtId="0" fontId="18" fillId="0" borderId="16" xfId="0" applyFont="1" applyBorder="1"/>
    <xf numFmtId="0" fontId="1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0" fontId="18" fillId="0" borderId="21" xfId="0" applyFont="1" applyBorder="1"/>
    <xf numFmtId="0" fontId="9" fillId="0" borderId="5" xfId="0" applyFont="1" applyBorder="1" applyProtection="1"/>
    <xf numFmtId="0" fontId="20" fillId="0" borderId="0" xfId="0" applyFont="1" applyBorder="1"/>
    <xf numFmtId="0" fontId="0" fillId="0" borderId="0" xfId="0" applyBorder="1"/>
    <xf numFmtId="0" fontId="9" fillId="0" borderId="5" xfId="0" applyFont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left"/>
    </xf>
    <xf numFmtId="0" fontId="18" fillId="0" borderId="9" xfId="0" applyFont="1" applyBorder="1"/>
    <xf numFmtId="0" fontId="18" fillId="0" borderId="19" xfId="0" applyFont="1" applyBorder="1"/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Continuous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8" fillId="0" borderId="18" xfId="0" applyFont="1" applyBorder="1"/>
    <xf numFmtId="164" fontId="9" fillId="0" borderId="18" xfId="0" applyNumberFormat="1" applyFont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Continuous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21" fillId="0" borderId="0" xfId="0" applyFont="1" applyFill="1" applyBorder="1" applyAlignment="1" applyProtection="1">
      <alignment horizontal="centerContinuous" vertical="center"/>
    </xf>
    <xf numFmtId="0" fontId="21" fillId="0" borderId="0" xfId="0" applyFont="1" applyFill="1" applyBorder="1" applyAlignment="1">
      <alignment horizontal="centerContinuous" vertical="center"/>
    </xf>
    <xf numFmtId="0" fontId="18" fillId="0" borderId="23" xfId="0" applyFont="1" applyBorder="1"/>
    <xf numFmtId="0" fontId="9" fillId="0" borderId="22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protection locked="0"/>
    </xf>
    <xf numFmtId="0" fontId="9" fillId="0" borderId="5" xfId="0" applyFont="1" applyBorder="1" applyAlignment="1" applyProtection="1">
      <alignment horizontal="center"/>
    </xf>
    <xf numFmtId="0" fontId="9" fillId="0" borderId="5" xfId="0" applyFont="1" applyBorder="1" applyAlignment="1" applyProtection="1"/>
    <xf numFmtId="0" fontId="18" fillId="0" borderId="5" xfId="0" applyFont="1" applyBorder="1" applyAlignment="1"/>
    <xf numFmtId="165" fontId="9" fillId="0" borderId="0" xfId="0" applyNumberFormat="1" applyFont="1" applyBorder="1" applyAlignment="1" applyProtection="1">
      <alignment horizontal="right"/>
    </xf>
    <xf numFmtId="165" fontId="18" fillId="0" borderId="5" xfId="0" applyNumberFormat="1" applyFont="1" applyBorder="1" applyAlignment="1">
      <alignment horizontal="right"/>
    </xf>
    <xf numFmtId="0" fontId="22" fillId="2" borderId="24" xfId="0" applyFont="1" applyFill="1" applyBorder="1" applyAlignment="1" applyProtection="1">
      <alignment vertical="center"/>
    </xf>
    <xf numFmtId="0" fontId="21" fillId="2" borderId="25" xfId="0" applyFont="1" applyFill="1" applyBorder="1" applyAlignment="1" applyProtection="1">
      <alignment horizontal="left" vertical="center"/>
    </xf>
    <xf numFmtId="0" fontId="21" fillId="2" borderId="25" xfId="0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vertical="center"/>
    </xf>
    <xf numFmtId="0" fontId="13" fillId="0" borderId="0" xfId="0" applyFont="1" applyBorder="1" applyProtection="1"/>
    <xf numFmtId="0" fontId="13" fillId="0" borderId="18" xfId="0" applyFont="1" applyBorder="1" applyProtection="1"/>
    <xf numFmtId="0" fontId="13" fillId="0" borderId="0" xfId="0" applyFont="1" applyBorder="1"/>
    <xf numFmtId="0" fontId="13" fillId="0" borderId="18" xfId="0" applyFont="1" applyBorder="1"/>
    <xf numFmtId="0" fontId="21" fillId="2" borderId="26" xfId="0" applyFont="1" applyFill="1" applyBorder="1" applyAlignment="1" applyProtection="1">
      <alignment horizontal="left" vertical="center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25" fillId="0" borderId="0" xfId="0" applyFont="1" applyBorder="1"/>
    <xf numFmtId="0" fontId="21" fillId="0" borderId="0" xfId="0" applyFont="1" applyBorder="1"/>
    <xf numFmtId="0" fontId="9" fillId="3" borderId="27" xfId="0" applyFont="1" applyFill="1" applyBorder="1"/>
    <xf numFmtId="0" fontId="13" fillId="3" borderId="28" xfId="0" applyFont="1" applyFill="1" applyBorder="1" applyAlignment="1" applyProtection="1"/>
    <xf numFmtId="0" fontId="13" fillId="3" borderId="29" xfId="0" applyFont="1" applyFill="1" applyBorder="1" applyAlignment="1" applyProtection="1"/>
    <xf numFmtId="0" fontId="9" fillId="3" borderId="28" xfId="0" applyFont="1" applyFill="1" applyBorder="1" applyProtection="1"/>
    <xf numFmtId="164" fontId="9" fillId="3" borderId="29" xfId="0" applyNumberFormat="1" applyFont="1" applyFill="1" applyBorder="1" applyAlignment="1" applyProtection="1">
      <alignment horizontal="center"/>
    </xf>
    <xf numFmtId="0" fontId="9" fillId="3" borderId="30" xfId="0" applyFont="1" applyFill="1" applyBorder="1" applyAlignment="1" applyProtection="1"/>
    <xf numFmtId="164" fontId="9" fillId="3" borderId="30" xfId="0" applyNumberFormat="1" applyFont="1" applyFill="1" applyBorder="1" applyAlignment="1" applyProtection="1">
      <alignment horizontal="center"/>
    </xf>
    <xf numFmtId="0" fontId="9" fillId="3" borderId="30" xfId="0" applyFont="1" applyFill="1" applyBorder="1" applyProtection="1"/>
    <xf numFmtId="0" fontId="9" fillId="3" borderId="30" xfId="0" applyFont="1" applyFill="1" applyBorder="1" applyAlignment="1" applyProtection="1">
      <alignment horizontal="left"/>
    </xf>
    <xf numFmtId="0" fontId="9" fillId="3" borderId="31" xfId="0" applyFont="1" applyFill="1" applyBorder="1"/>
    <xf numFmtId="0" fontId="9" fillId="3" borderId="9" xfId="0" applyFont="1" applyFill="1" applyBorder="1"/>
    <xf numFmtId="0" fontId="13" fillId="3" borderId="0" xfId="0" applyFont="1" applyFill="1" applyBorder="1" applyAlignment="1" applyProtection="1"/>
    <xf numFmtId="0" fontId="13" fillId="3" borderId="18" xfId="0" applyFont="1" applyFill="1" applyBorder="1" applyAlignment="1" applyProtection="1"/>
    <xf numFmtId="0" fontId="9" fillId="3" borderId="0" xfId="0" applyFont="1" applyFill="1" applyBorder="1" applyProtection="1"/>
    <xf numFmtId="164" fontId="9" fillId="3" borderId="18" xfId="0" applyNumberFormat="1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/>
    <xf numFmtId="164" fontId="9" fillId="3" borderId="5" xfId="0" applyNumberFormat="1" applyFont="1" applyFill="1" applyBorder="1" applyAlignment="1" applyProtection="1">
      <alignment horizontal="center"/>
    </xf>
    <xf numFmtId="0" fontId="9" fillId="3" borderId="5" xfId="0" applyFont="1" applyFill="1" applyBorder="1" applyProtection="1"/>
    <xf numFmtId="0" fontId="9" fillId="3" borderId="5" xfId="0" applyFont="1" applyFill="1" applyBorder="1" applyAlignment="1" applyProtection="1">
      <alignment horizontal="left"/>
    </xf>
    <xf numFmtId="164" fontId="9" fillId="3" borderId="19" xfId="0" applyNumberFormat="1" applyFont="1" applyFill="1" applyBorder="1"/>
    <xf numFmtId="0" fontId="9" fillId="3" borderId="19" xfId="0" applyFont="1" applyFill="1" applyBorder="1"/>
    <xf numFmtId="0" fontId="20" fillId="3" borderId="9" xfId="0" applyFont="1" applyFill="1" applyBorder="1"/>
    <xf numFmtId="0" fontId="23" fillId="3" borderId="0" xfId="0" applyFont="1" applyFill="1" applyBorder="1" applyAlignment="1" applyProtection="1"/>
    <xf numFmtId="0" fontId="23" fillId="3" borderId="18" xfId="0" applyFont="1" applyFill="1" applyBorder="1" applyAlignment="1" applyProtection="1"/>
    <xf numFmtId="0" fontId="20" fillId="3" borderId="0" xfId="0" applyFont="1" applyFill="1" applyBorder="1" applyProtection="1"/>
    <xf numFmtId="0" fontId="20" fillId="3" borderId="19" xfId="0" applyFont="1" applyFill="1" applyBorder="1"/>
    <xf numFmtId="0" fontId="18" fillId="3" borderId="9" xfId="0" applyFont="1" applyFill="1" applyBorder="1"/>
    <xf numFmtId="0" fontId="13" fillId="3" borderId="0" xfId="0" applyFont="1" applyFill="1" applyBorder="1" applyAlignment="1"/>
    <xf numFmtId="0" fontId="13" fillId="3" borderId="18" xfId="0" applyFont="1" applyFill="1" applyBorder="1" applyAlignment="1"/>
    <xf numFmtId="0" fontId="18" fillId="3" borderId="0" xfId="0" applyFont="1" applyFill="1" applyBorder="1"/>
    <xf numFmtId="0" fontId="18" fillId="3" borderId="5" xfId="0" applyFont="1" applyFill="1" applyBorder="1" applyAlignment="1"/>
    <xf numFmtId="0" fontId="18" fillId="3" borderId="5" xfId="0" applyFont="1" applyFill="1" applyBorder="1"/>
    <xf numFmtId="0" fontId="18" fillId="3" borderId="5" xfId="0" applyFont="1" applyFill="1" applyBorder="1" applyAlignment="1">
      <alignment horizontal="left"/>
    </xf>
    <xf numFmtId="0" fontId="18" fillId="3" borderId="19" xfId="0" applyFont="1" applyFill="1" applyBorder="1"/>
    <xf numFmtId="0" fontId="18" fillId="3" borderId="32" xfId="0" applyFont="1" applyFill="1" applyBorder="1"/>
    <xf numFmtId="0" fontId="13" fillId="3" borderId="33" xfId="0" applyFont="1" applyFill="1" applyBorder="1"/>
    <xf numFmtId="0" fontId="13" fillId="3" borderId="34" xfId="0" applyFont="1" applyFill="1" applyBorder="1"/>
    <xf numFmtId="0" fontId="18" fillId="3" borderId="33" xfId="0" applyFont="1" applyFill="1" applyBorder="1"/>
    <xf numFmtId="165" fontId="9" fillId="3" borderId="35" xfId="0" applyNumberFormat="1" applyFont="1" applyFill="1" applyBorder="1" applyAlignment="1" applyProtection="1">
      <alignment horizontal="right"/>
    </xf>
    <xf numFmtId="164" fontId="9" fillId="3" borderId="34" xfId="0" applyNumberFormat="1" applyFont="1" applyFill="1" applyBorder="1" applyAlignment="1" applyProtection="1">
      <alignment horizontal="center"/>
    </xf>
    <xf numFmtId="0" fontId="18" fillId="3" borderId="35" xfId="0" applyFont="1" applyFill="1" applyBorder="1" applyAlignment="1"/>
    <xf numFmtId="0" fontId="18" fillId="3" borderId="35" xfId="0" applyFont="1" applyFill="1" applyBorder="1"/>
    <xf numFmtId="0" fontId="18" fillId="3" borderId="35" xfId="0" applyFont="1" applyFill="1" applyBorder="1" applyAlignment="1">
      <alignment horizontal="left"/>
    </xf>
    <xf numFmtId="0" fontId="18" fillId="3" borderId="36" xfId="0" applyFont="1" applyFill="1" applyBorder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wrapText="1"/>
    </xf>
    <xf numFmtId="0" fontId="27" fillId="3" borderId="28" xfId="0" applyFont="1" applyFill="1" applyBorder="1" applyAlignment="1" applyProtection="1"/>
    <xf numFmtId="0" fontId="27" fillId="3" borderId="0" xfId="0" applyFont="1" applyFill="1" applyBorder="1" applyAlignme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 applyBorder="1" applyAlignment="1" applyProtection="1"/>
    <xf numFmtId="0" fontId="31" fillId="0" borderId="0" xfId="0" applyFont="1" applyBorder="1" applyAlignment="1"/>
    <xf numFmtId="0" fontId="18" fillId="0" borderId="37" xfId="0" applyFont="1" applyBorder="1"/>
    <xf numFmtId="0" fontId="18" fillId="0" borderId="37" xfId="0" applyFont="1" applyBorder="1" applyAlignment="1">
      <alignment horizontal="center"/>
    </xf>
    <xf numFmtId="0" fontId="18" fillId="0" borderId="37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quotePrefix="1"/>
    <xf numFmtId="0" fontId="0" fillId="0" borderId="0" xfId="0" quotePrefix="1" applyAlignment="1"/>
    <xf numFmtId="0" fontId="3" fillId="0" borderId="38" xfId="0" applyFont="1" applyFill="1" applyBorder="1" applyProtection="1"/>
    <xf numFmtId="0" fontId="25" fillId="0" borderId="0" xfId="0" applyFont="1" applyAlignment="1"/>
    <xf numFmtId="0" fontId="15" fillId="0" borderId="0" xfId="0" applyFont="1" applyAlignment="1"/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16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3" xfId="0" applyFont="1" applyBorder="1" applyProtection="1"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9" fillId="0" borderId="21" xfId="0" applyFont="1" applyBorder="1" applyProtection="1">
      <protection locked="0"/>
    </xf>
    <xf numFmtId="0" fontId="9" fillId="0" borderId="0" xfId="0" applyFont="1" applyBorder="1" applyProtection="1">
      <protection locked="0"/>
    </xf>
    <xf numFmtId="44" fontId="9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17" fillId="2" borderId="24" xfId="0" applyFont="1" applyFill="1" applyBorder="1" applyAlignment="1" applyProtection="1">
      <alignment horizontal="centerContinuous" vertical="center"/>
      <protection locked="0"/>
    </xf>
    <xf numFmtId="0" fontId="17" fillId="0" borderId="0" xfId="0" applyFont="1" applyBorder="1" applyAlignment="1" applyProtection="1">
      <alignment horizontal="centerContinuous" vertical="center"/>
      <protection locked="0"/>
    </xf>
    <xf numFmtId="0" fontId="9" fillId="0" borderId="9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19" fillId="0" borderId="0" xfId="0" applyFont="1" applyBorder="1" applyAlignment="1" applyProtection="1">
      <protection locked="0"/>
    </xf>
    <xf numFmtId="0" fontId="9" fillId="0" borderId="40" xfId="0" applyFont="1" applyBorder="1" applyProtection="1">
      <protection locked="0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9" fillId="0" borderId="19" xfId="0" applyFont="1" applyFill="1" applyBorder="1" applyProtection="1">
      <protection locked="0"/>
    </xf>
    <xf numFmtId="164" fontId="9" fillId="0" borderId="18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Protection="1">
      <protection locked="0"/>
    </xf>
    <xf numFmtId="164" fontId="9" fillId="0" borderId="19" xfId="0" applyNumberFormat="1" applyFont="1" applyFill="1" applyBorder="1" applyProtection="1">
      <protection locked="0"/>
    </xf>
    <xf numFmtId="0" fontId="24" fillId="0" borderId="9" xfId="0" applyFont="1" applyBorder="1" applyProtection="1"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24" fillId="0" borderId="0" xfId="0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164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9" fillId="0" borderId="9" xfId="0" applyFont="1" applyFill="1" applyBorder="1" applyProtection="1">
      <protection locked="0"/>
    </xf>
    <xf numFmtId="164" fontId="9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22" xfId="0" applyFont="1" applyFill="1" applyBorder="1" applyProtection="1">
      <protection locked="0"/>
    </xf>
    <xf numFmtId="0" fontId="9" fillId="2" borderId="41" xfId="0" applyFont="1" applyFill="1" applyBorder="1" applyProtection="1">
      <protection locked="0"/>
    </xf>
    <xf numFmtId="0" fontId="9" fillId="2" borderId="42" xfId="0" applyFont="1" applyFill="1" applyBorder="1" applyProtection="1">
      <protection locked="0"/>
    </xf>
    <xf numFmtId="0" fontId="9" fillId="2" borderId="22" xfId="0" applyFont="1" applyFill="1" applyBorder="1" applyAlignment="1" applyProtection="1">
      <alignment horizontal="left"/>
      <protection locked="0"/>
    </xf>
    <xf numFmtId="0" fontId="9" fillId="2" borderId="22" xfId="0" applyFont="1" applyFill="1" applyBorder="1" applyAlignment="1" applyProtection="1">
      <protection locked="0"/>
    </xf>
    <xf numFmtId="0" fontId="9" fillId="2" borderId="43" xfId="0" applyFont="1" applyFill="1" applyBorder="1" applyProtection="1">
      <protection locked="0"/>
    </xf>
    <xf numFmtId="0" fontId="9" fillId="0" borderId="18" xfId="0" applyFont="1" applyBorder="1" applyAlignment="1" applyProtection="1">
      <protection locked="0"/>
    </xf>
    <xf numFmtId="0" fontId="18" fillId="0" borderId="0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8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18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44" fontId="9" fillId="0" borderId="0" xfId="2" applyFont="1" applyFill="1" applyBorder="1" applyAlignment="1" applyProtection="1">
      <alignment horizontal="center"/>
      <protection locked="0"/>
    </xf>
    <xf numFmtId="44" fontId="9" fillId="0" borderId="18" xfId="2" applyFont="1" applyFill="1" applyBorder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right"/>
      <protection locked="0"/>
    </xf>
    <xf numFmtId="44" fontId="24" fillId="0" borderId="18" xfId="2" applyFont="1" applyFill="1" applyBorder="1" applyAlignment="1" applyProtection="1">
      <alignment horizontal="center"/>
      <protection locked="0"/>
    </xf>
    <xf numFmtId="44" fontId="24" fillId="0" borderId="0" xfId="2" applyFont="1" applyFill="1" applyBorder="1" applyAlignment="1" applyProtection="1">
      <alignment horizontal="center"/>
      <protection locked="0"/>
    </xf>
    <xf numFmtId="0" fontId="24" fillId="0" borderId="19" xfId="0" applyFont="1" applyBorder="1" applyProtection="1">
      <protection locked="0"/>
    </xf>
    <xf numFmtId="164" fontId="24" fillId="0" borderId="0" xfId="0" applyNumberFormat="1" applyFont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9" fillId="0" borderId="23" xfId="0" applyFont="1" applyBorder="1" applyAlignment="1" applyProtection="1">
      <alignment horizontal="right"/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9" fillId="0" borderId="20" xfId="0" applyFont="1" applyBorder="1" applyAlignment="1" applyProtection="1">
      <protection locked="0"/>
    </xf>
    <xf numFmtId="0" fontId="9" fillId="0" borderId="20" xfId="0" applyFont="1" applyFill="1" applyBorder="1" applyAlignment="1" applyProtection="1">
      <alignment horizontal="center" wrapText="1"/>
      <protection locked="0"/>
    </xf>
    <xf numFmtId="0" fontId="9" fillId="0" borderId="20" xfId="0" applyFont="1" applyFill="1" applyBorder="1" applyProtection="1">
      <protection locked="0"/>
    </xf>
    <xf numFmtId="44" fontId="9" fillId="0" borderId="20" xfId="2" applyFont="1" applyFill="1" applyBorder="1" applyAlignment="1" applyProtection="1">
      <alignment horizontal="center"/>
      <protection locked="0"/>
    </xf>
    <xf numFmtId="44" fontId="9" fillId="0" borderId="23" xfId="2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 applyProtection="1">
      <alignment horizontal="left" wrapText="1"/>
      <protection locked="0"/>
    </xf>
    <xf numFmtId="164" fontId="9" fillId="0" borderId="20" xfId="0" applyNumberFormat="1" applyFont="1" applyFill="1" applyBorder="1" applyAlignment="1" applyProtection="1">
      <alignment horizontal="center"/>
      <protection locked="0"/>
    </xf>
    <xf numFmtId="0" fontId="18" fillId="0" borderId="20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33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44" fontId="16" fillId="0" borderId="0" xfId="2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33" fillId="0" borderId="0" xfId="0" applyFont="1" applyFill="1" applyBorder="1" applyProtection="1">
      <protection locked="0"/>
    </xf>
    <xf numFmtId="44" fontId="9" fillId="0" borderId="0" xfId="2" applyFont="1" applyBorder="1" applyAlignment="1" applyProtection="1">
      <alignment horizontal="left"/>
    </xf>
    <xf numFmtId="44" fontId="9" fillId="0" borderId="0" xfId="2" applyNumberFormat="1" applyFont="1" applyBorder="1" applyAlignment="1" applyProtection="1">
      <alignment horizontal="left"/>
    </xf>
    <xf numFmtId="44" fontId="9" fillId="0" borderId="0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left"/>
      <protection locked="0"/>
    </xf>
    <xf numFmtId="7" fontId="3" fillId="0" borderId="2" xfId="2" applyNumberFormat="1" applyFont="1" applyFill="1" applyBorder="1" applyAlignment="1" applyProtection="1">
      <alignment horizontal="right"/>
    </xf>
    <xf numFmtId="7" fontId="3" fillId="0" borderId="2" xfId="2" applyNumberFormat="1" applyFont="1" applyBorder="1" applyAlignment="1" applyProtection="1">
      <alignment horizontal="right"/>
    </xf>
    <xf numFmtId="44" fontId="3" fillId="0" borderId="5" xfId="2" applyFont="1" applyFill="1" applyBorder="1" applyProtection="1"/>
    <xf numFmtId="0" fontId="11" fillId="0" borderId="15" xfId="0" applyFont="1" applyFill="1" applyBorder="1" applyProtection="1"/>
    <xf numFmtId="0" fontId="11" fillId="0" borderId="22" xfId="0" applyFont="1" applyFill="1" applyBorder="1" applyProtection="1"/>
    <xf numFmtId="44" fontId="2" fillId="0" borderId="22" xfId="2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11" fillId="0" borderId="6" xfId="0" applyFont="1" applyFill="1" applyBorder="1" applyProtection="1"/>
    <xf numFmtId="0" fontId="11" fillId="0" borderId="5" xfId="0" applyFont="1" applyFill="1" applyBorder="1" applyProtection="1"/>
    <xf numFmtId="44" fontId="2" fillId="0" borderId="5" xfId="2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0" fontId="11" fillId="0" borderId="1" xfId="0" applyFont="1" applyFill="1" applyBorder="1" applyProtection="1"/>
    <xf numFmtId="0" fontId="3" fillId="0" borderId="22" xfId="0" applyFont="1" applyFill="1" applyBorder="1" applyProtection="1"/>
    <xf numFmtId="0" fontId="14" fillId="0" borderId="6" xfId="0" applyFont="1" applyFill="1" applyBorder="1" applyProtection="1"/>
    <xf numFmtId="0" fontId="8" fillId="0" borderId="5" xfId="0" applyFont="1" applyFill="1" applyBorder="1" applyProtection="1"/>
    <xf numFmtId="0" fontId="3" fillId="0" borderId="42" xfId="0" applyFont="1" applyFill="1" applyBorder="1" applyProtection="1"/>
    <xf numFmtId="2" fontId="3" fillId="0" borderId="4" xfId="0" applyNumberFormat="1" applyFont="1" applyFill="1" applyBorder="1" applyProtection="1"/>
    <xf numFmtId="0" fontId="10" fillId="4" borderId="44" xfId="0" applyFont="1" applyFill="1" applyBorder="1" applyAlignment="1" applyProtection="1">
      <alignment horizontal="center"/>
      <protection locked="0"/>
    </xf>
    <xf numFmtId="44" fontId="2" fillId="4" borderId="45" xfId="2" applyFont="1" applyFill="1" applyBorder="1" applyAlignment="1" applyProtection="1">
      <alignment horizontal="center"/>
      <protection locked="0"/>
    </xf>
    <xf numFmtId="0" fontId="2" fillId="4" borderId="45" xfId="0" applyFont="1" applyFill="1" applyBorder="1" applyAlignment="1" applyProtection="1">
      <alignment horizontal="center"/>
      <protection locked="0"/>
    </xf>
    <xf numFmtId="0" fontId="2" fillId="4" borderId="46" xfId="0" applyFont="1" applyFill="1" applyBorder="1" applyAlignment="1" applyProtection="1">
      <alignment horizontal="centerContinuous"/>
      <protection locked="0"/>
    </xf>
    <xf numFmtId="0" fontId="2" fillId="4" borderId="47" xfId="0" applyFont="1" applyFill="1" applyBorder="1" applyAlignment="1" applyProtection="1">
      <alignment horizontal="centerContinuous"/>
      <protection locked="0"/>
    </xf>
    <xf numFmtId="0" fontId="3" fillId="0" borderId="0" xfId="0" applyFont="1" applyFill="1" applyProtection="1"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44" fontId="2" fillId="4" borderId="48" xfId="2" applyFont="1" applyFill="1" applyBorder="1" applyAlignment="1" applyProtection="1">
      <alignment horizontal="center"/>
      <protection locked="0"/>
    </xf>
    <xf numFmtId="0" fontId="2" fillId="4" borderId="48" xfId="0" applyFont="1" applyFill="1" applyBorder="1" applyAlignment="1" applyProtection="1">
      <alignment horizontal="center"/>
      <protection locked="0"/>
    </xf>
    <xf numFmtId="0" fontId="2" fillId="4" borderId="49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44" fontId="2" fillId="4" borderId="22" xfId="2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44" fontId="3" fillId="4" borderId="2" xfId="2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3" fillId="4" borderId="43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12" fillId="4" borderId="50" xfId="0" applyFont="1" applyFill="1" applyBorder="1" applyProtection="1">
      <protection locked="0"/>
    </xf>
    <xf numFmtId="0" fontId="12" fillId="4" borderId="37" xfId="0" applyFont="1" applyFill="1" applyBorder="1" applyProtection="1">
      <protection locked="0"/>
    </xf>
    <xf numFmtId="44" fontId="3" fillId="4" borderId="37" xfId="2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44" fontId="3" fillId="4" borderId="51" xfId="2" applyFont="1" applyFill="1" applyBorder="1" applyAlignment="1" applyProtection="1">
      <alignment horizontal="right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Protection="1">
      <protection locked="0"/>
    </xf>
    <xf numFmtId="44" fontId="3" fillId="0" borderId="42" xfId="2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44" fontId="3" fillId="0" borderId="52" xfId="2" applyFont="1" applyFill="1" applyBorder="1" applyAlignment="1" applyProtection="1">
      <alignment horizontal="right"/>
      <protection locked="0"/>
    </xf>
    <xf numFmtId="0" fontId="3" fillId="0" borderId="4" xfId="0" applyFont="1" applyFill="1" applyBorder="1" applyProtection="1">
      <protection locked="0"/>
    </xf>
    <xf numFmtId="44" fontId="3" fillId="0" borderId="0" xfId="2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4" fontId="3" fillId="0" borderId="0" xfId="2" applyFont="1" applyFill="1" applyBorder="1" applyAlignment="1" applyProtection="1">
      <alignment horizontal="center"/>
      <protection locked="0"/>
    </xf>
    <xf numFmtId="44" fontId="3" fillId="0" borderId="0" xfId="2" applyFont="1" applyFill="1" applyAlignment="1" applyProtection="1">
      <alignment horizontal="center"/>
      <protection locked="0"/>
    </xf>
    <xf numFmtId="43" fontId="2" fillId="0" borderId="0" xfId="1" applyFont="1" applyFill="1" applyAlignment="1" applyProtection="1">
      <alignment horizontal="right"/>
      <protection locked="0"/>
    </xf>
    <xf numFmtId="44" fontId="0" fillId="0" borderId="0" xfId="2" applyFont="1" applyAlignment="1" applyProtection="1">
      <alignment horizontal="left"/>
      <protection locked="0"/>
    </xf>
    <xf numFmtId="2" fontId="0" fillId="0" borderId="43" xfId="0" applyNumberFormat="1" applyFill="1" applyBorder="1" applyAlignment="1" applyProtection="1">
      <alignment horizontal="right"/>
    </xf>
    <xf numFmtId="0" fontId="3" fillId="4" borderId="7" xfId="0" applyFont="1" applyFill="1" applyBorder="1" applyAlignment="1" applyProtection="1">
      <alignment horizontal="right"/>
      <protection locked="0"/>
    </xf>
    <xf numFmtId="2" fontId="0" fillId="0" borderId="43" xfId="0" applyNumberForma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0" fontId="4" fillId="4" borderId="53" xfId="0" applyFont="1" applyFill="1" applyBorder="1" applyProtection="1">
      <protection locked="0"/>
    </xf>
    <xf numFmtId="44" fontId="3" fillId="4" borderId="44" xfId="2" applyFont="1" applyFill="1" applyBorder="1" applyAlignment="1" applyProtection="1">
      <protection locked="0"/>
    </xf>
    <xf numFmtId="0" fontId="2" fillId="4" borderId="44" xfId="0" applyFont="1" applyFill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Continuous"/>
      <protection locked="0"/>
    </xf>
    <xf numFmtId="0" fontId="2" fillId="4" borderId="54" xfId="0" applyFont="1" applyFill="1" applyBorder="1" applyAlignment="1" applyProtection="1">
      <alignment horizontal="centerContinuous"/>
      <protection locked="0"/>
    </xf>
    <xf numFmtId="0" fontId="3" fillId="4" borderId="54" xfId="0" applyFont="1" applyFill="1" applyBorder="1" applyAlignment="1" applyProtection="1">
      <alignment horizontal="centerContinuous"/>
      <protection locked="0"/>
    </xf>
    <xf numFmtId="0" fontId="3" fillId="4" borderId="46" xfId="0" applyFont="1" applyFill="1" applyBorder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0" fontId="4" fillId="4" borderId="9" xfId="0" applyFont="1" applyFill="1" applyBorder="1" applyProtection="1">
      <protection locked="0"/>
    </xf>
    <xf numFmtId="44" fontId="3" fillId="4" borderId="14" xfId="2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Continuous"/>
      <protection locked="0"/>
    </xf>
    <xf numFmtId="0" fontId="3" fillId="4" borderId="0" xfId="0" applyFont="1" applyFill="1" applyBorder="1" applyAlignment="1" applyProtection="1">
      <alignment horizontal="centerContinuous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Continuous"/>
      <protection locked="0"/>
    </xf>
    <xf numFmtId="0" fontId="3" fillId="4" borderId="19" xfId="0" applyFont="1" applyFill="1" applyBorder="1" applyAlignment="1" applyProtection="1">
      <alignment horizontal="centerContinuous"/>
      <protection locked="0"/>
    </xf>
    <xf numFmtId="0" fontId="4" fillId="0" borderId="0" xfId="0" applyFont="1" applyFill="1" applyBorder="1" applyProtection="1">
      <protection locked="0"/>
    </xf>
    <xf numFmtId="44" fontId="3" fillId="4" borderId="55" xfId="2" applyFont="1" applyFill="1" applyBorder="1" applyAlignment="1" applyProtection="1">
      <protection locked="0"/>
    </xf>
    <xf numFmtId="44" fontId="3" fillId="4" borderId="56" xfId="2" applyFont="1" applyFill="1" applyBorder="1" applyAlignment="1" applyProtection="1">
      <protection locked="0"/>
    </xf>
    <xf numFmtId="0" fontId="3" fillId="4" borderId="56" xfId="0" applyFont="1" applyFill="1" applyBorder="1" applyAlignment="1" applyProtection="1">
      <alignment horizontal="center"/>
      <protection locked="0"/>
    </xf>
    <xf numFmtId="0" fontId="3" fillId="4" borderId="57" xfId="0" applyFont="1" applyFill="1" applyBorder="1" applyAlignment="1" applyProtection="1">
      <alignment horizontal="center"/>
      <protection locked="0"/>
    </xf>
    <xf numFmtId="0" fontId="3" fillId="4" borderId="58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Protection="1">
      <protection locked="0"/>
    </xf>
    <xf numFmtId="44" fontId="4" fillId="0" borderId="0" xfId="2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59" xfId="0" applyFont="1" applyFill="1" applyBorder="1" applyAlignment="1" applyProtection="1">
      <alignment horizontal="center"/>
      <protection locked="0"/>
    </xf>
    <xf numFmtId="0" fontId="12" fillId="4" borderId="15" xfId="0" applyFont="1" applyFill="1" applyBorder="1" applyAlignment="1" applyProtection="1">
      <alignment vertical="center"/>
      <protection locked="0"/>
    </xf>
    <xf numFmtId="44" fontId="4" fillId="4" borderId="22" xfId="2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4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44" fontId="3" fillId="0" borderId="2" xfId="2" applyFont="1" applyFill="1" applyBorder="1" applyAlignment="1" applyProtection="1">
      <alignment horizontal="right"/>
      <protection locked="0"/>
    </xf>
    <xf numFmtId="44" fontId="3" fillId="0" borderId="0" xfId="2" applyFont="1" applyFill="1" applyBorder="1" applyAlignment="1" applyProtection="1">
      <protection locked="0"/>
    </xf>
    <xf numFmtId="4" fontId="3" fillId="0" borderId="0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Protection="1">
      <protection locked="0"/>
    </xf>
    <xf numFmtId="44" fontId="4" fillId="5" borderId="60" xfId="2" applyFont="1" applyFill="1" applyBorder="1" applyAlignment="1" applyProtection="1">
      <protection locked="0"/>
    </xf>
    <xf numFmtId="0" fontId="4" fillId="5" borderId="60" xfId="0" applyFont="1" applyFill="1" applyBorder="1" applyAlignment="1" applyProtection="1">
      <alignment horizontal="center"/>
      <protection locked="0"/>
    </xf>
    <xf numFmtId="0" fontId="4" fillId="5" borderId="60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Continuous"/>
      <protection locked="0"/>
    </xf>
    <xf numFmtId="0" fontId="4" fillId="5" borderId="60" xfId="0" applyFont="1" applyFill="1" applyBorder="1" applyAlignment="1" applyProtection="1">
      <alignment horizontal="centerContinuous"/>
      <protection locked="0"/>
    </xf>
    <xf numFmtId="0" fontId="5" fillId="5" borderId="60" xfId="0" applyFont="1" applyFill="1" applyBorder="1" applyAlignment="1" applyProtection="1">
      <alignment horizontal="centerContinuous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Protection="1">
      <protection locked="0"/>
    </xf>
    <xf numFmtId="44" fontId="4" fillId="5" borderId="14" xfId="2" applyFont="1" applyFill="1" applyBorder="1" applyAlignment="1" applyProtection="1"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3" fillId="4" borderId="53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44" fontId="3" fillId="4" borderId="60" xfId="2" applyFont="1" applyFill="1" applyBorder="1" applyAlignment="1" applyProtection="1">
      <protection locked="0"/>
    </xf>
    <xf numFmtId="0" fontId="3" fillId="4" borderId="60" xfId="0" applyFont="1" applyFill="1" applyBorder="1" applyAlignment="1" applyProtection="1">
      <alignment horizontal="center"/>
      <protection locked="0"/>
    </xf>
    <xf numFmtId="0" fontId="2" fillId="4" borderId="60" xfId="0" applyFont="1" applyFill="1" applyBorder="1" applyAlignment="1" applyProtection="1">
      <alignment horizontal="centerContinuous"/>
      <protection locked="0"/>
    </xf>
    <xf numFmtId="0" fontId="3" fillId="4" borderId="5" xfId="0" applyFont="1" applyFill="1" applyBorder="1" applyAlignment="1" applyProtection="1">
      <alignment horizontal="centerContinuous"/>
      <protection locked="0"/>
    </xf>
    <xf numFmtId="0" fontId="3" fillId="4" borderId="49" xfId="0" applyFont="1" applyFill="1" applyBorder="1" applyAlignment="1" applyProtection="1">
      <alignment horizontal="centerContinuous"/>
      <protection locked="0"/>
    </xf>
    <xf numFmtId="44" fontId="3" fillId="4" borderId="61" xfId="2" applyFont="1" applyFill="1" applyBorder="1" applyAlignment="1" applyProtection="1">
      <protection locked="0"/>
    </xf>
    <xf numFmtId="44" fontId="3" fillId="4" borderId="62" xfId="2" applyFont="1" applyFill="1" applyBorder="1" applyAlignment="1" applyProtection="1">
      <protection locked="0"/>
    </xf>
    <xf numFmtId="0" fontId="3" fillId="4" borderId="62" xfId="0" applyFont="1" applyFill="1" applyBorder="1" applyAlignment="1" applyProtection="1">
      <alignment horizontal="center"/>
      <protection locked="0"/>
    </xf>
    <xf numFmtId="0" fontId="3" fillId="4" borderId="6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Protection="1">
      <protection locked="0"/>
    </xf>
    <xf numFmtId="44" fontId="4" fillId="0" borderId="0" xfId="2" applyFont="1" applyFill="1" applyBorder="1" applyAlignment="1" applyProtection="1"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44" fontId="4" fillId="4" borderId="22" xfId="2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44" fontId="4" fillId="4" borderId="42" xfId="2" applyFont="1" applyFill="1" applyBorder="1" applyAlignment="1" applyProtection="1">
      <protection locked="0"/>
    </xf>
    <xf numFmtId="0" fontId="4" fillId="4" borderId="22" xfId="0" applyFont="1" applyFill="1" applyBorder="1" applyProtection="1">
      <protection locked="0"/>
    </xf>
    <xf numFmtId="0" fontId="4" fillId="4" borderId="43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44" fontId="3" fillId="0" borderId="0" xfId="2" applyFont="1" applyFill="1" applyBorder="1" applyAlignment="1" applyProtection="1">
      <alignment horizontal="right"/>
      <protection locked="0"/>
    </xf>
    <xf numFmtId="0" fontId="3" fillId="4" borderId="61" xfId="0" applyFont="1" applyFill="1" applyBorder="1" applyAlignment="1" applyProtection="1">
      <alignment horizontal="center"/>
      <protection locked="0"/>
    </xf>
    <xf numFmtId="0" fontId="3" fillId="4" borderId="64" xfId="0" applyFont="1" applyFill="1" applyBorder="1" applyAlignment="1" applyProtection="1">
      <alignment horizontal="center"/>
      <protection locked="0"/>
    </xf>
    <xf numFmtId="0" fontId="4" fillId="0" borderId="65" xfId="0" applyFont="1" applyFill="1" applyBorder="1" applyProtection="1">
      <protection locked="0"/>
    </xf>
    <xf numFmtId="0" fontId="8" fillId="4" borderId="22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48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4" fillId="0" borderId="66" xfId="0" applyFont="1" applyFill="1" applyBorder="1" applyProtection="1">
      <protection locked="0"/>
    </xf>
    <xf numFmtId="0" fontId="12" fillId="4" borderId="24" xfId="0" applyFont="1" applyFill="1" applyBorder="1" applyAlignment="1" applyProtection="1">
      <alignment vertical="center"/>
      <protection locked="0"/>
    </xf>
    <xf numFmtId="44" fontId="4" fillId="4" borderId="25" xfId="2" applyFont="1" applyFill="1" applyBorder="1" applyAlignment="1" applyProtection="1">
      <protection locked="0"/>
    </xf>
    <xf numFmtId="0" fontId="4" fillId="4" borderId="25" xfId="0" applyFont="1" applyFill="1" applyBorder="1" applyAlignment="1" applyProtection="1">
      <alignment horizontal="center"/>
      <protection locked="0"/>
    </xf>
    <xf numFmtId="0" fontId="4" fillId="4" borderId="25" xfId="0" applyFont="1" applyFill="1" applyBorder="1" applyProtection="1">
      <protection locked="0"/>
    </xf>
    <xf numFmtId="0" fontId="8" fillId="4" borderId="25" xfId="0" applyFont="1" applyFill="1" applyBorder="1" applyAlignment="1" applyProtection="1">
      <alignment horizontal="left"/>
      <protection locked="0"/>
    </xf>
    <xf numFmtId="0" fontId="4" fillId="4" borderId="54" xfId="0" applyFont="1" applyFill="1" applyBorder="1" applyProtection="1">
      <protection locked="0"/>
    </xf>
    <xf numFmtId="0" fontId="4" fillId="4" borderId="6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59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44" fontId="3" fillId="0" borderId="0" xfId="2" applyFont="1" applyBorder="1" applyAlignment="1" applyProtection="1">
      <alignment horizontal="right"/>
      <protection locked="0"/>
    </xf>
    <xf numFmtId="0" fontId="3" fillId="0" borderId="19" xfId="0" applyFont="1" applyFill="1" applyBorder="1" applyProtection="1">
      <protection locked="0"/>
    </xf>
    <xf numFmtId="44" fontId="4" fillId="0" borderId="0" xfId="2" applyFont="1" applyFill="1" applyBorder="1" applyProtection="1">
      <protection locked="0"/>
    </xf>
    <xf numFmtId="0" fontId="3" fillId="4" borderId="22" xfId="0" applyFont="1" applyFill="1" applyBorder="1" applyProtection="1">
      <protection locked="0"/>
    </xf>
    <xf numFmtId="44" fontId="4" fillId="0" borderId="2" xfId="2" applyFont="1" applyFill="1" applyBorder="1" applyAlignment="1" applyProtection="1">
      <protection locked="0"/>
    </xf>
    <xf numFmtId="0" fontId="3" fillId="0" borderId="41" xfId="0" applyFont="1" applyFill="1" applyBorder="1" applyProtection="1">
      <protection locked="0"/>
    </xf>
    <xf numFmtId="44" fontId="3" fillId="0" borderId="2" xfId="2" applyFont="1" applyFill="1" applyBorder="1" applyAlignment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68" xfId="0" applyFont="1" applyFill="1" applyBorder="1" applyProtection="1">
      <protection locked="0"/>
    </xf>
    <xf numFmtId="44" fontId="3" fillId="0" borderId="8" xfId="2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44" fontId="3" fillId="0" borderId="0" xfId="2" applyFont="1" applyFill="1" applyAlignment="1" applyProtection="1">
      <protection locked="0"/>
    </xf>
    <xf numFmtId="44" fontId="4" fillId="0" borderId="0" xfId="2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44" fontId="3" fillId="0" borderId="0" xfId="2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43" fontId="2" fillId="0" borderId="0" xfId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44" fontId="3" fillId="0" borderId="0" xfId="2" applyFont="1" applyFill="1" applyBorder="1" applyAlignment="1" applyProtection="1"/>
    <xf numFmtId="0" fontId="0" fillId="0" borderId="0" xfId="0" applyProtection="1"/>
    <xf numFmtId="44" fontId="2" fillId="0" borderId="0" xfId="2" applyFont="1" applyFill="1" applyAlignment="1" applyProtection="1"/>
    <xf numFmtId="0" fontId="3" fillId="0" borderId="0" xfId="0" applyFont="1" applyFill="1" applyAlignment="1" applyProtection="1">
      <alignment horizontal="center"/>
    </xf>
    <xf numFmtId="44" fontId="3" fillId="0" borderId="0" xfId="2" applyFont="1" applyFill="1" applyAlignment="1" applyProtection="1"/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4" fontId="3" fillId="0" borderId="5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Protection="1">
      <protection locked="0"/>
    </xf>
    <xf numFmtId="44" fontId="24" fillId="0" borderId="5" xfId="2" applyNumberFormat="1" applyFont="1" applyBorder="1" applyAlignment="1" applyProtection="1">
      <alignment horizontal="left"/>
    </xf>
    <xf numFmtId="44" fontId="9" fillId="0" borderId="5" xfId="2" applyNumberFormat="1" applyFont="1" applyBorder="1" applyAlignment="1" applyProtection="1">
      <alignment horizontal="left"/>
    </xf>
    <xf numFmtId="44" fontId="20" fillId="0" borderId="5" xfId="2" applyFont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Border="1" applyAlignment="1" applyProtection="1">
      <alignment horizontal="left"/>
      <protection locked="0"/>
    </xf>
    <xf numFmtId="44" fontId="24" fillId="0" borderId="5" xfId="2" applyFont="1" applyBorder="1" applyAlignment="1" applyProtection="1">
      <alignment horizontal="left"/>
    </xf>
    <xf numFmtId="44" fontId="9" fillId="0" borderId="5" xfId="2" applyFont="1" applyBorder="1" applyAlignment="1" applyProtection="1">
      <alignment horizontal="left"/>
    </xf>
    <xf numFmtId="0" fontId="17" fillId="2" borderId="67" xfId="0" applyFont="1" applyFill="1" applyBorder="1" applyAlignment="1" applyProtection="1">
      <alignment horizontal="center" vertical="center"/>
      <protection locked="0"/>
    </xf>
    <xf numFmtId="44" fontId="9" fillId="0" borderId="5" xfId="2" applyNumberFormat="1" applyFont="1" applyFill="1" applyBorder="1" applyAlignment="1" applyProtection="1">
      <alignment horizontal="left"/>
    </xf>
    <xf numFmtId="0" fontId="17" fillId="2" borderId="67" xfId="0" applyFont="1" applyFill="1" applyBorder="1" applyAlignment="1" applyProtection="1">
      <alignment horizontal="center" vertical="center" wrapTex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165" fontId="9" fillId="3" borderId="5" xfId="0" applyNumberFormat="1" applyFont="1" applyFill="1" applyBorder="1" applyAlignment="1" applyProtection="1">
      <alignment horizontal="right"/>
    </xf>
    <xf numFmtId="0" fontId="21" fillId="2" borderId="25" xfId="0" applyFont="1" applyFill="1" applyBorder="1" applyAlignment="1" applyProtection="1">
      <alignment horizontal="center" vertical="center"/>
    </xf>
    <xf numFmtId="0" fontId="21" fillId="2" borderId="26" xfId="0" applyFont="1" applyFill="1" applyBorder="1" applyAlignment="1" applyProtection="1">
      <alignment horizontal="center" vertical="center"/>
    </xf>
    <xf numFmtId="0" fontId="21" fillId="2" borderId="67" xfId="0" applyFont="1" applyFill="1" applyBorder="1" applyAlignment="1" applyProtection="1">
      <alignment horizontal="center" vertical="center"/>
    </xf>
    <xf numFmtId="165" fontId="9" fillId="3" borderId="30" xfId="0" applyNumberFormat="1" applyFont="1" applyFill="1" applyBorder="1" applyAlignment="1" applyProtection="1">
      <alignment horizontal="right"/>
    </xf>
    <xf numFmtId="164" fontId="9" fillId="3" borderId="5" xfId="0" applyNumberFormat="1" applyFont="1" applyFill="1" applyBorder="1" applyAlignment="1" applyProtection="1">
      <alignment horizontal="center"/>
    </xf>
    <xf numFmtId="164" fontId="9" fillId="3" borderId="30" xfId="0" applyNumberFormat="1" applyFont="1" applyFill="1" applyBorder="1" applyAlignment="1" applyProtection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5" fontId="9" fillId="0" borderId="5" xfId="0" applyNumberFormat="1" applyFont="1" applyBorder="1" applyAlignment="1" applyProtection="1">
      <alignment horizontal="right"/>
    </xf>
    <xf numFmtId="0" fontId="3" fillId="0" borderId="69" xfId="0" applyFont="1" applyFill="1" applyBorder="1" applyAlignment="1" applyProtection="1">
      <alignment horizontal="center"/>
      <protection locked="0"/>
    </xf>
    <xf numFmtId="0" fontId="3" fillId="0" borderId="70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0" fontId="2" fillId="4" borderId="54" xfId="0" applyFont="1" applyFill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60" xfId="0" applyFont="1" applyFill="1" applyBorder="1" applyAlignment="1" applyProtection="1">
      <alignment horizontal="center"/>
      <protection locked="0"/>
    </xf>
    <xf numFmtId="0" fontId="2" fillId="4" borderId="71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1" fillId="0" borderId="0" xfId="0" applyFont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142875</xdr:rowOff>
    </xdr:from>
    <xdr:to>
      <xdr:col>13</xdr:col>
      <xdr:colOff>457200</xdr:colOff>
      <xdr:row>5</xdr:row>
      <xdr:rowOff>142875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38100" y="990600"/>
          <a:ext cx="79057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50800</xdr:rowOff>
        </xdr:from>
        <xdr:to>
          <xdr:col>2</xdr:col>
          <xdr:colOff>469900</xdr:colOff>
          <xdr:row>4</xdr:row>
          <xdr:rowOff>57150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88900</xdr:rowOff>
        </xdr:from>
        <xdr:to>
          <xdr:col>2</xdr:col>
          <xdr:colOff>660400</xdr:colOff>
          <xdr:row>0</xdr:row>
          <xdr:rowOff>781050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0</xdr:row>
          <xdr:rowOff>88900</xdr:rowOff>
        </xdr:from>
        <xdr:to>
          <xdr:col>1</xdr:col>
          <xdr:colOff>1257300</xdr:colOff>
          <xdr:row>0</xdr:row>
          <xdr:rowOff>793750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showGridLines="0" workbookViewId="0">
      <selection activeCell="G22" sqref="G22"/>
    </sheetView>
  </sheetViews>
  <sheetFormatPr defaultRowHeight="12.5" x14ac:dyDescent="0.25"/>
  <cols>
    <col min="1" max="1" width="2.54296875" style="35" customWidth="1"/>
    <col min="2" max="2" width="9.1796875" customWidth="1"/>
  </cols>
  <sheetData>
    <row r="1" spans="1:19" s="45" customFormat="1" x14ac:dyDescent="0.25">
      <c r="A1" s="77"/>
      <c r="F1" s="46"/>
      <c r="S1" s="77"/>
    </row>
    <row r="2" spans="1:19" ht="13" x14ac:dyDescent="0.3">
      <c r="D2" s="189"/>
      <c r="F2" s="186"/>
      <c r="G2" s="186"/>
      <c r="H2" s="187"/>
      <c r="I2" s="187"/>
      <c r="J2" s="187"/>
      <c r="K2" s="189"/>
    </row>
    <row r="3" spans="1:19" ht="13" x14ac:dyDescent="0.3">
      <c r="D3" s="189"/>
      <c r="E3" s="186"/>
      <c r="F3" s="186"/>
      <c r="G3" s="186"/>
      <c r="H3" s="186"/>
      <c r="I3" s="186"/>
      <c r="J3" s="186"/>
      <c r="K3" s="189"/>
    </row>
    <row r="4" spans="1:19" ht="15.5" x14ac:dyDescent="0.35">
      <c r="D4" s="194" t="s">
        <v>330</v>
      </c>
      <c r="F4" s="193"/>
      <c r="G4" s="193"/>
      <c r="H4" s="193"/>
      <c r="I4" s="193"/>
      <c r="J4" s="193"/>
      <c r="K4" s="193"/>
      <c r="L4" s="189"/>
      <c r="M4" s="189"/>
    </row>
    <row r="5" spans="1:19" x14ac:dyDescent="0.25">
      <c r="D5" s="189"/>
      <c r="E5" s="189"/>
      <c r="F5" s="189"/>
      <c r="G5" s="189"/>
      <c r="H5" s="189"/>
      <c r="I5" s="189"/>
      <c r="J5" s="189"/>
      <c r="K5" s="189"/>
    </row>
    <row r="8" spans="1:19" x14ac:dyDescent="0.25">
      <c r="A8" s="35" t="s">
        <v>281</v>
      </c>
      <c r="B8" s="189" t="s">
        <v>288</v>
      </c>
    </row>
    <row r="9" spans="1:19" x14ac:dyDescent="0.25">
      <c r="B9" s="190" t="s">
        <v>286</v>
      </c>
    </row>
    <row r="10" spans="1:19" x14ac:dyDescent="0.25">
      <c r="B10" s="191" t="s">
        <v>287</v>
      </c>
    </row>
    <row r="11" spans="1:19" x14ac:dyDescent="0.25">
      <c r="B11" s="190"/>
    </row>
    <row r="12" spans="1:19" x14ac:dyDescent="0.25">
      <c r="A12" s="35" t="s">
        <v>282</v>
      </c>
      <c r="B12" t="s">
        <v>331</v>
      </c>
    </row>
    <row r="13" spans="1:19" x14ac:dyDescent="0.25">
      <c r="B13" t="s">
        <v>289</v>
      </c>
    </row>
    <row r="14" spans="1:19" x14ac:dyDescent="0.25">
      <c r="B14" s="189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spans="1:19" x14ac:dyDescent="0.25">
      <c r="A15" s="35" t="s">
        <v>283</v>
      </c>
      <c r="B15" s="189" t="s">
        <v>332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spans="1:19" x14ac:dyDescent="0.25">
      <c r="B16" s="189" t="s">
        <v>333</v>
      </c>
    </row>
    <row r="18" spans="1:2" x14ac:dyDescent="0.25">
      <c r="A18" s="35" t="s">
        <v>284</v>
      </c>
      <c r="B18" t="s">
        <v>334</v>
      </c>
    </row>
    <row r="20" spans="1:2" x14ac:dyDescent="0.25">
      <c r="A20" s="35" t="s">
        <v>285</v>
      </c>
      <c r="B20" t="s">
        <v>337</v>
      </c>
    </row>
    <row r="21" spans="1:2" x14ac:dyDescent="0.25">
      <c r="B21" t="s">
        <v>338</v>
      </c>
    </row>
    <row r="23" spans="1:2" x14ac:dyDescent="0.25">
      <c r="A23" s="35" t="s">
        <v>339</v>
      </c>
      <c r="B23" s="44" t="s">
        <v>340</v>
      </c>
    </row>
    <row r="24" spans="1:2" x14ac:dyDescent="0.25">
      <c r="B24" s="44" t="s">
        <v>341</v>
      </c>
    </row>
  </sheetData>
  <phoneticPr fontId="14" type="noConversion"/>
  <printOptions horizontalCentered="1"/>
  <pageMargins left="0.75" right="0.75" top="0.7" bottom="0.5" header="0.5" footer="0.5"/>
  <pageSetup orientation="landscape" r:id="rId1"/>
  <headerFooter alignWithMargins="0">
    <oddFooter>&amp;LCity of Kent - Engineer Cost Estimate and Bond Quantity Worksheet&amp;R&amp;D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7170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50800</xdr:rowOff>
              </from>
              <to>
                <xdr:col>2</xdr:col>
                <xdr:colOff>469900</xdr:colOff>
                <xdr:row>4</xdr:row>
                <xdr:rowOff>57150</xdr:rowOff>
              </to>
            </anchor>
          </objectPr>
        </oleObject>
      </mc:Choice>
      <mc:Fallback>
        <oleObject progId="MSPhotoEd.3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tabSelected="1" zoomScaleNormal="100" workbookViewId="0">
      <selection activeCell="I47" sqref="I47"/>
    </sheetView>
  </sheetViews>
  <sheetFormatPr defaultColWidth="9.1796875" defaultRowHeight="12.5" x14ac:dyDescent="0.25"/>
  <cols>
    <col min="1" max="1" width="1.7265625" style="197" customWidth="1"/>
    <col min="2" max="2" width="9.1796875" style="197"/>
    <col min="3" max="3" width="13.453125" style="197" customWidth="1"/>
    <col min="4" max="4" width="9.81640625" style="197" customWidth="1"/>
    <col min="5" max="5" width="15.54296875" style="197" customWidth="1"/>
    <col min="6" max="6" width="0.7265625" style="197" customWidth="1"/>
    <col min="7" max="7" width="19.7265625" style="220" customWidth="1"/>
    <col min="8" max="8" width="9.1796875" style="197"/>
    <col min="9" max="9" width="7.453125" style="197" customWidth="1"/>
    <col min="10" max="10" width="1.1796875" style="197" customWidth="1"/>
    <col min="11" max="11" width="6.54296875" style="197" customWidth="1"/>
    <col min="12" max="12" width="1.54296875" style="197" customWidth="1"/>
    <col min="13" max="13" width="0.7265625" style="197" customWidth="1"/>
    <col min="14" max="14" width="15.453125" style="197" customWidth="1"/>
    <col min="15" max="15" width="12" style="197" bestFit="1" customWidth="1"/>
    <col min="16" max="16" width="7.453125" style="197" customWidth="1"/>
    <col min="17" max="17" width="7.26953125" style="197" customWidth="1"/>
    <col min="18" max="18" width="1.54296875" style="197" customWidth="1"/>
    <col min="19" max="19" width="0.7265625" style="197" customWidth="1"/>
    <col min="20" max="20" width="20.7265625" style="198" customWidth="1"/>
    <col min="21" max="21" width="9.1796875" style="197"/>
    <col min="22" max="22" width="7.453125" style="197" customWidth="1"/>
    <col min="23" max="23" width="7.26953125" style="197" customWidth="1"/>
    <col min="24" max="24" width="1.54296875" style="197" customWidth="1"/>
    <col min="25" max="16384" width="9.1796875" style="197"/>
  </cols>
  <sheetData>
    <row r="1" spans="1:24" ht="72.75" customHeight="1" x14ac:dyDescent="0.25"/>
    <row r="2" spans="1:24" s="199" customFormat="1" ht="25.5" customHeight="1" x14ac:dyDescent="0.3">
      <c r="B2" s="200" t="s">
        <v>196</v>
      </c>
      <c r="C2" s="201"/>
      <c r="D2" s="201"/>
      <c r="G2" s="202"/>
      <c r="T2" s="59"/>
    </row>
    <row r="3" spans="1:24" s="199" customFormat="1" ht="15" customHeight="1" thickBot="1" x14ac:dyDescent="0.35">
      <c r="A3" s="203"/>
      <c r="C3" s="203"/>
      <c r="D3" s="203"/>
      <c r="E3" s="59"/>
      <c r="F3" s="59"/>
      <c r="G3" s="59"/>
      <c r="H3" s="59"/>
      <c r="T3" s="59"/>
    </row>
    <row r="4" spans="1:24" s="206" customFormat="1" ht="15" customHeight="1" x14ac:dyDescent="0.25">
      <c r="A4" s="204"/>
      <c r="B4" s="492" t="s">
        <v>256</v>
      </c>
      <c r="C4" s="492"/>
      <c r="D4" s="492"/>
      <c r="E4" s="492"/>
      <c r="F4" s="492"/>
      <c r="G4" s="492"/>
      <c r="H4" s="492"/>
      <c r="I4" s="493"/>
      <c r="J4" s="205"/>
      <c r="K4" s="492" t="s">
        <v>248</v>
      </c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8"/>
    </row>
    <row r="5" spans="1:24" s="63" customFormat="1" ht="18" customHeight="1" x14ac:dyDescent="0.25">
      <c r="A5" s="207"/>
      <c r="B5" s="73" t="s">
        <v>195</v>
      </c>
      <c r="D5" s="195"/>
      <c r="E5" s="64"/>
      <c r="F5" s="64"/>
      <c r="G5" s="64"/>
      <c r="H5" s="64"/>
      <c r="I5" s="65"/>
      <c r="K5" s="73" t="s">
        <v>247</v>
      </c>
      <c r="L5" s="72"/>
      <c r="M5" s="72"/>
      <c r="N5" s="72"/>
      <c r="O5" s="195"/>
      <c r="P5" s="208"/>
      <c r="Q5" s="208"/>
      <c r="R5" s="208"/>
      <c r="S5" s="208"/>
      <c r="T5" s="195"/>
      <c r="U5" s="208"/>
      <c r="V5" s="208"/>
      <c r="W5" s="72"/>
      <c r="X5" s="222"/>
    </row>
    <row r="6" spans="1:24" s="63" customFormat="1" ht="18" customHeight="1" x14ac:dyDescent="0.25">
      <c r="A6" s="207"/>
      <c r="B6" s="73" t="s">
        <v>252</v>
      </c>
      <c r="D6" s="196"/>
      <c r="E6" s="70"/>
      <c r="F6" s="70"/>
      <c r="G6" s="70"/>
      <c r="H6" s="70"/>
      <c r="I6" s="71"/>
      <c r="J6" s="72"/>
      <c r="K6" s="73" t="s">
        <v>250</v>
      </c>
      <c r="L6" s="72"/>
      <c r="M6" s="72"/>
      <c r="N6" s="72"/>
      <c r="O6" s="195"/>
      <c r="P6" s="208"/>
      <c r="Q6" s="208"/>
      <c r="R6" s="208"/>
      <c r="S6" s="208"/>
      <c r="T6" s="195"/>
      <c r="U6" s="208"/>
      <c r="V6" s="208"/>
      <c r="X6" s="222"/>
    </row>
    <row r="7" spans="1:24" s="63" customFormat="1" ht="18" customHeight="1" x14ac:dyDescent="0.25">
      <c r="A7" s="207"/>
      <c r="B7" s="209" t="s">
        <v>342</v>
      </c>
      <c r="I7" s="71"/>
      <c r="J7" s="72"/>
      <c r="K7" s="73" t="s">
        <v>257</v>
      </c>
      <c r="L7" s="72"/>
      <c r="M7" s="72"/>
      <c r="N7" s="72"/>
      <c r="O7" s="195"/>
      <c r="P7" s="208"/>
      <c r="Q7" s="208"/>
      <c r="R7" s="208"/>
      <c r="S7" s="208"/>
      <c r="T7" s="195"/>
      <c r="U7" s="208"/>
      <c r="V7" s="208"/>
      <c r="X7" s="222"/>
    </row>
    <row r="8" spans="1:24" s="63" customFormat="1" ht="18" customHeight="1" x14ac:dyDescent="0.25">
      <c r="A8" s="207"/>
      <c r="B8" s="73" t="s">
        <v>197</v>
      </c>
      <c r="C8" s="72"/>
      <c r="D8" s="196"/>
      <c r="E8" s="70"/>
      <c r="F8" s="70"/>
      <c r="G8" s="70"/>
      <c r="H8" s="70"/>
      <c r="I8" s="71"/>
      <c r="J8" s="72"/>
      <c r="K8" s="74"/>
      <c r="L8" s="72"/>
      <c r="M8" s="72"/>
      <c r="N8" s="72"/>
      <c r="O8" s="195"/>
      <c r="P8" s="208"/>
      <c r="Q8" s="208"/>
      <c r="R8" s="208"/>
      <c r="S8" s="208"/>
      <c r="T8" s="195"/>
      <c r="U8" s="208"/>
      <c r="V8" s="208"/>
      <c r="X8" s="222"/>
    </row>
    <row r="9" spans="1:24" s="63" customFormat="1" ht="18" customHeight="1" x14ac:dyDescent="0.25">
      <c r="A9" s="207"/>
      <c r="B9" s="73" t="s">
        <v>249</v>
      </c>
      <c r="C9" s="72"/>
      <c r="D9" s="196"/>
      <c r="E9" s="70"/>
      <c r="F9" s="70"/>
      <c r="G9" s="70"/>
      <c r="H9" s="70"/>
      <c r="I9" s="65"/>
      <c r="K9" s="209"/>
      <c r="O9" s="195"/>
      <c r="P9" s="208"/>
      <c r="Q9" s="208"/>
      <c r="R9" s="208"/>
      <c r="S9" s="208"/>
      <c r="T9" s="195"/>
      <c r="U9" s="208"/>
      <c r="V9" s="208"/>
      <c r="X9" s="222"/>
    </row>
    <row r="10" spans="1:24" s="63" customFormat="1" ht="18" customHeight="1" x14ac:dyDescent="0.25">
      <c r="A10" s="207"/>
      <c r="B10" s="73" t="s">
        <v>251</v>
      </c>
      <c r="D10" s="196"/>
      <c r="E10" s="70"/>
      <c r="F10" s="70"/>
      <c r="G10" s="70"/>
      <c r="H10" s="70"/>
      <c r="I10" s="65"/>
      <c r="K10" s="209"/>
      <c r="O10" s="195"/>
      <c r="P10" s="208"/>
      <c r="Q10" s="208"/>
      <c r="R10" s="208"/>
      <c r="S10" s="208"/>
      <c r="T10" s="195"/>
      <c r="U10" s="208"/>
      <c r="V10" s="208"/>
      <c r="X10" s="222"/>
    </row>
    <row r="11" spans="1:24" s="63" customFormat="1" ht="18" customHeight="1" x14ac:dyDescent="0.25">
      <c r="A11" s="207"/>
      <c r="B11" s="73" t="s">
        <v>253</v>
      </c>
      <c r="D11" s="196"/>
      <c r="E11" s="70"/>
      <c r="F11" s="70"/>
      <c r="G11" s="70"/>
      <c r="H11" s="70"/>
      <c r="I11" s="65"/>
      <c r="K11" s="209"/>
      <c r="O11" s="195"/>
      <c r="P11" s="208"/>
      <c r="Q11" s="208"/>
      <c r="R11" s="208"/>
      <c r="S11" s="208"/>
      <c r="T11" s="195"/>
      <c r="U11" s="208"/>
      <c r="V11" s="208"/>
      <c r="X11" s="222"/>
    </row>
    <row r="12" spans="1:24" s="216" customFormat="1" ht="18" customHeight="1" thickBot="1" x14ac:dyDescent="0.3">
      <c r="A12" s="210"/>
      <c r="B12" s="211"/>
      <c r="C12" s="211"/>
      <c r="D12" s="211"/>
      <c r="E12" s="211"/>
      <c r="F12" s="211"/>
      <c r="G12" s="212"/>
      <c r="H12" s="211"/>
      <c r="I12" s="213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4"/>
      <c r="U12" s="211"/>
      <c r="V12" s="211"/>
      <c r="W12" s="211"/>
      <c r="X12" s="215"/>
    </row>
    <row r="13" spans="1:24" s="218" customFormat="1" x14ac:dyDescent="0.25"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3"/>
      <c r="U13" s="74"/>
      <c r="V13" s="74"/>
      <c r="W13" s="197"/>
    </row>
    <row r="14" spans="1:24" s="218" customFormat="1" x14ac:dyDescent="0.25"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3"/>
      <c r="U14" s="74"/>
      <c r="V14" s="74"/>
      <c r="W14" s="197"/>
    </row>
    <row r="15" spans="1:24" ht="13" thickBot="1" x14ac:dyDescent="0.3"/>
    <row r="16" spans="1:24" s="224" customFormat="1" ht="40.5" customHeight="1" x14ac:dyDescent="0.25">
      <c r="A16" s="223"/>
      <c r="B16" s="492" t="s">
        <v>254</v>
      </c>
      <c r="C16" s="492"/>
      <c r="D16" s="492"/>
      <c r="E16" s="493"/>
      <c r="F16" s="483"/>
      <c r="G16" s="494" t="s">
        <v>244</v>
      </c>
      <c r="H16" s="494"/>
      <c r="I16" s="494"/>
      <c r="J16" s="494"/>
      <c r="K16" s="494"/>
      <c r="L16" s="480"/>
      <c r="M16" s="478"/>
      <c r="N16" s="494" t="s">
        <v>279</v>
      </c>
      <c r="O16" s="494"/>
      <c r="P16" s="494"/>
      <c r="Q16" s="494"/>
      <c r="R16" s="501"/>
      <c r="S16" s="479"/>
      <c r="T16" s="494" t="s">
        <v>245</v>
      </c>
      <c r="U16" s="494"/>
      <c r="V16" s="494"/>
      <c r="W16" s="494"/>
      <c r="X16" s="500"/>
    </row>
    <row r="17" spans="1:24" s="218" customFormat="1" ht="12" customHeight="1" x14ac:dyDescent="0.25">
      <c r="A17" s="225"/>
      <c r="B17" s="216"/>
      <c r="C17" s="216"/>
      <c r="D17" s="216"/>
      <c r="E17" s="226"/>
      <c r="F17" s="216"/>
      <c r="G17" s="227"/>
      <c r="H17" s="484"/>
      <c r="I17" s="484"/>
      <c r="J17" s="484"/>
      <c r="K17" s="484"/>
      <c r="L17" s="228"/>
      <c r="M17" s="216"/>
      <c r="N17" s="229"/>
      <c r="O17" s="229"/>
      <c r="P17" s="229"/>
      <c r="Q17" s="229"/>
      <c r="R17" s="230"/>
      <c r="S17" s="229"/>
      <c r="T17" s="231"/>
      <c r="U17" s="232"/>
      <c r="V17" s="232"/>
      <c r="W17" s="232"/>
      <c r="X17" s="233"/>
    </row>
    <row r="18" spans="1:24" s="218" customFormat="1" ht="12" customHeight="1" x14ac:dyDescent="0.25">
      <c r="A18" s="225"/>
      <c r="B18" s="216" t="s">
        <v>241</v>
      </c>
      <c r="C18" s="216"/>
      <c r="D18" s="216"/>
      <c r="E18" s="226"/>
      <c r="F18" s="216"/>
      <c r="G18" s="73" t="s">
        <v>198</v>
      </c>
      <c r="H18" s="497">
        <f>EROSION_CONTROL!H43</f>
        <v>0</v>
      </c>
      <c r="I18" s="497"/>
      <c r="J18" s="497"/>
      <c r="K18" s="497"/>
      <c r="L18" s="226"/>
      <c r="M18" s="216"/>
      <c r="N18" s="231" t="s">
        <v>198</v>
      </c>
      <c r="O18" s="489">
        <f>EROSION_CONTROL!H43</f>
        <v>0</v>
      </c>
      <c r="P18" s="489"/>
      <c r="Q18" s="489"/>
      <c r="R18" s="234"/>
      <c r="S18" s="482"/>
      <c r="T18" s="231" t="s">
        <v>198</v>
      </c>
      <c r="U18" s="497">
        <f>EROSION_CONTROL!H43</f>
        <v>0</v>
      </c>
      <c r="V18" s="497"/>
      <c r="W18" s="497"/>
      <c r="X18" s="233"/>
    </row>
    <row r="19" spans="1:24" s="218" customFormat="1" ht="12" customHeight="1" x14ac:dyDescent="0.25">
      <c r="A19" s="225"/>
      <c r="B19" s="216"/>
      <c r="C19" s="216"/>
      <c r="D19" s="216"/>
      <c r="E19" s="226"/>
      <c r="F19" s="216"/>
      <c r="G19" s="73"/>
      <c r="H19" s="290"/>
      <c r="I19" s="290"/>
      <c r="J19" s="290"/>
      <c r="K19" s="290"/>
      <c r="L19" s="226"/>
      <c r="M19" s="216"/>
      <c r="N19" s="231"/>
      <c r="O19" s="291"/>
      <c r="P19" s="291"/>
      <c r="Q19" s="291"/>
      <c r="R19" s="235"/>
      <c r="S19" s="232"/>
      <c r="T19" s="231"/>
      <c r="U19" s="290"/>
      <c r="V19" s="290"/>
      <c r="W19" s="290"/>
      <c r="X19" s="233"/>
    </row>
    <row r="20" spans="1:24" s="218" customFormat="1" ht="12" customHeight="1" x14ac:dyDescent="0.25">
      <c r="A20" s="225"/>
      <c r="B20" s="216" t="s">
        <v>242</v>
      </c>
      <c r="C20" s="216"/>
      <c r="D20" s="216"/>
      <c r="E20" s="226"/>
      <c r="F20" s="216"/>
      <c r="G20" s="73" t="s">
        <v>199</v>
      </c>
      <c r="H20" s="497">
        <f>GENERAL_ITEMS!E299</f>
        <v>0</v>
      </c>
      <c r="I20" s="497"/>
      <c r="J20" s="497"/>
      <c r="K20" s="497"/>
      <c r="L20" s="226"/>
      <c r="M20" s="216"/>
      <c r="N20" s="231" t="s">
        <v>199</v>
      </c>
      <c r="O20" s="489">
        <f>GENERAL_ITEMS!E299</f>
        <v>0</v>
      </c>
      <c r="P20" s="489"/>
      <c r="Q20" s="489"/>
      <c r="R20" s="234"/>
      <c r="S20" s="482"/>
      <c r="T20" s="231" t="s">
        <v>199</v>
      </c>
      <c r="U20" s="497">
        <f>GENERAL_ITEMS!E299</f>
        <v>0</v>
      </c>
      <c r="V20" s="497"/>
      <c r="W20" s="497"/>
      <c r="X20" s="233"/>
    </row>
    <row r="21" spans="1:24" s="218" customFormat="1" ht="12" customHeight="1" x14ac:dyDescent="0.25">
      <c r="A21" s="225"/>
      <c r="B21" s="216"/>
      <c r="C21" s="216"/>
      <c r="D21" s="216"/>
      <c r="E21" s="226"/>
      <c r="F21" s="216"/>
      <c r="G21" s="73"/>
      <c r="H21" s="290"/>
      <c r="I21" s="290"/>
      <c r="J21" s="290"/>
      <c r="K21" s="290"/>
      <c r="L21" s="226"/>
      <c r="M21" s="216"/>
      <c r="N21" s="231"/>
      <c r="O21" s="291"/>
      <c r="P21" s="291"/>
      <c r="Q21" s="291"/>
      <c r="R21" s="235"/>
      <c r="S21" s="232"/>
      <c r="T21" s="231"/>
      <c r="U21" s="290"/>
      <c r="V21" s="290"/>
      <c r="W21" s="290"/>
      <c r="X21" s="233"/>
    </row>
    <row r="22" spans="1:24" s="218" customFormat="1" ht="12" customHeight="1" x14ac:dyDescent="0.25">
      <c r="A22" s="225"/>
      <c r="B22" s="216" t="s">
        <v>258</v>
      </c>
      <c r="C22" s="216"/>
      <c r="D22" s="216"/>
      <c r="E22" s="226"/>
      <c r="F22" s="216"/>
      <c r="G22" s="73" t="s">
        <v>200</v>
      </c>
      <c r="H22" s="497">
        <f>GENERAL_ITEMS!G299</f>
        <v>0</v>
      </c>
      <c r="I22" s="497"/>
      <c r="J22" s="497"/>
      <c r="K22" s="497"/>
      <c r="L22" s="226"/>
      <c r="M22" s="216"/>
      <c r="N22" s="231" t="s">
        <v>200</v>
      </c>
      <c r="O22" s="489">
        <f>GENERAL_ITEMS!G299</f>
        <v>0</v>
      </c>
      <c r="P22" s="489"/>
      <c r="Q22" s="489"/>
      <c r="R22" s="234"/>
      <c r="S22" s="482"/>
      <c r="T22" s="231" t="s">
        <v>200</v>
      </c>
      <c r="U22" s="497">
        <f>GENERAL_ITEMS!G299</f>
        <v>0</v>
      </c>
      <c r="V22" s="497"/>
      <c r="W22" s="497"/>
      <c r="X22" s="236"/>
    </row>
    <row r="23" spans="1:24" s="218" customFormat="1" ht="12" customHeight="1" x14ac:dyDescent="0.25">
      <c r="A23" s="225"/>
      <c r="B23" s="216"/>
      <c r="C23" s="216"/>
      <c r="D23" s="216"/>
      <c r="E23" s="226"/>
      <c r="F23" s="216"/>
      <c r="G23" s="73"/>
      <c r="H23" s="290"/>
      <c r="I23" s="290"/>
      <c r="J23" s="290"/>
      <c r="K23" s="290"/>
      <c r="L23" s="226"/>
      <c r="M23" s="216"/>
      <c r="N23" s="231"/>
      <c r="O23" s="291"/>
      <c r="P23" s="291"/>
      <c r="Q23" s="291"/>
      <c r="R23" s="235"/>
      <c r="S23" s="232"/>
      <c r="T23" s="231"/>
      <c r="U23" s="290"/>
      <c r="V23" s="290"/>
      <c r="W23" s="290"/>
      <c r="X23" s="233"/>
    </row>
    <row r="24" spans="1:24" s="218" customFormat="1" ht="12" customHeight="1" x14ac:dyDescent="0.25">
      <c r="A24" s="225"/>
      <c r="B24" s="216" t="s">
        <v>243</v>
      </c>
      <c r="C24" s="216"/>
      <c r="D24" s="216"/>
      <c r="E24" s="226"/>
      <c r="F24" s="216"/>
      <c r="G24" s="73" t="s">
        <v>201</v>
      </c>
      <c r="H24" s="497">
        <f>GENERAL_ITEMS!I299</f>
        <v>0</v>
      </c>
      <c r="I24" s="497"/>
      <c r="J24" s="497"/>
      <c r="K24" s="497"/>
      <c r="L24" s="226"/>
      <c r="M24" s="216"/>
      <c r="N24" s="231" t="s">
        <v>201</v>
      </c>
      <c r="O24" s="489">
        <f>GENERAL_ITEMS!I299</f>
        <v>0</v>
      </c>
      <c r="P24" s="489"/>
      <c r="Q24" s="489"/>
      <c r="R24" s="234"/>
      <c r="S24" s="482"/>
      <c r="T24" s="231" t="s">
        <v>201</v>
      </c>
      <c r="U24" s="497">
        <f>GENERAL_ITEMS!I299</f>
        <v>0</v>
      </c>
      <c r="V24" s="497"/>
      <c r="W24" s="497"/>
      <c r="X24" s="233"/>
    </row>
    <row r="25" spans="1:24" s="218" customFormat="1" ht="12" customHeight="1" x14ac:dyDescent="0.25">
      <c r="A25" s="225"/>
      <c r="B25" s="216"/>
      <c r="C25" s="216"/>
      <c r="D25" s="216"/>
      <c r="E25" s="226"/>
      <c r="F25" s="216"/>
      <c r="G25" s="73"/>
      <c r="H25" s="290"/>
      <c r="I25" s="290"/>
      <c r="J25" s="290"/>
      <c r="K25" s="290"/>
      <c r="L25" s="226"/>
      <c r="M25" s="216"/>
      <c r="N25" s="231"/>
      <c r="O25" s="291"/>
      <c r="P25" s="291"/>
      <c r="Q25" s="291"/>
      <c r="R25" s="235"/>
      <c r="S25" s="232"/>
      <c r="T25" s="231"/>
      <c r="U25" s="290"/>
      <c r="V25" s="290"/>
      <c r="W25" s="290"/>
      <c r="X25" s="233"/>
    </row>
    <row r="26" spans="1:24" s="246" customFormat="1" ht="12" customHeight="1" x14ac:dyDescent="0.25">
      <c r="A26" s="244"/>
      <c r="B26" s="231"/>
      <c r="C26" s="232"/>
      <c r="D26" s="232"/>
      <c r="E26" s="235"/>
      <c r="F26" s="232"/>
      <c r="G26" s="231"/>
      <c r="H26" s="245"/>
      <c r="I26" s="245"/>
      <c r="J26" s="245"/>
      <c r="K26" s="245"/>
      <c r="L26" s="235"/>
      <c r="M26" s="232"/>
      <c r="N26" s="231"/>
      <c r="O26" s="245"/>
      <c r="P26" s="245"/>
      <c r="Q26" s="245"/>
      <c r="R26" s="234"/>
      <c r="S26" s="482"/>
      <c r="T26" s="231"/>
      <c r="U26" s="245"/>
      <c r="V26" s="245"/>
      <c r="W26" s="245"/>
      <c r="X26" s="233"/>
    </row>
    <row r="27" spans="1:24" s="218" customFormat="1" x14ac:dyDescent="0.25">
      <c r="A27" s="247"/>
      <c r="B27" s="248"/>
      <c r="C27" s="248"/>
      <c r="D27" s="248"/>
      <c r="E27" s="249"/>
      <c r="F27" s="250"/>
      <c r="G27" s="251"/>
      <c r="H27" s="248"/>
      <c r="I27" s="248"/>
      <c r="J27" s="248"/>
      <c r="K27" s="248"/>
      <c r="L27" s="249"/>
      <c r="M27" s="248"/>
      <c r="N27" s="251"/>
      <c r="O27" s="252"/>
      <c r="P27" s="252"/>
      <c r="Q27" s="248"/>
      <c r="R27" s="249"/>
      <c r="S27" s="248"/>
      <c r="T27" s="251"/>
      <c r="U27" s="248"/>
      <c r="V27" s="248"/>
      <c r="W27" s="248"/>
      <c r="X27" s="253"/>
    </row>
    <row r="28" spans="1:24" s="218" customFormat="1" ht="12" customHeight="1" x14ac:dyDescent="0.25">
      <c r="A28" s="225"/>
      <c r="B28" s="216"/>
      <c r="C28" s="216"/>
      <c r="D28" s="216"/>
      <c r="E28" s="226"/>
      <c r="F28" s="216"/>
      <c r="G28" s="73"/>
      <c r="H28" s="217"/>
      <c r="I28" s="217"/>
      <c r="J28" s="217"/>
      <c r="K28" s="217"/>
      <c r="L28" s="226"/>
      <c r="M28" s="216"/>
      <c r="N28" s="73"/>
      <c r="O28" s="209"/>
      <c r="P28" s="209"/>
      <c r="Q28" s="209"/>
      <c r="R28" s="254"/>
      <c r="S28" s="209"/>
      <c r="T28" s="73"/>
      <c r="U28" s="216"/>
      <c r="V28" s="216"/>
      <c r="W28" s="255"/>
      <c r="X28" s="256"/>
    </row>
    <row r="29" spans="1:24" s="246" customFormat="1" ht="12" customHeight="1" x14ac:dyDescent="0.25">
      <c r="A29" s="244"/>
      <c r="B29" s="231" t="s">
        <v>246</v>
      </c>
      <c r="C29" s="232"/>
      <c r="D29" s="232"/>
      <c r="E29" s="257"/>
      <c r="F29" s="258"/>
      <c r="G29" s="231" t="s">
        <v>261</v>
      </c>
      <c r="H29" s="499">
        <f>H18*125%</f>
        <v>0</v>
      </c>
      <c r="I29" s="499"/>
      <c r="J29" s="499"/>
      <c r="K29" s="499"/>
      <c r="L29" s="235"/>
      <c r="M29" s="232"/>
      <c r="N29" s="231"/>
      <c r="O29" s="232"/>
      <c r="P29" s="232"/>
      <c r="Q29" s="232"/>
      <c r="R29" s="235"/>
      <c r="S29" s="232"/>
      <c r="T29" s="231" t="s">
        <v>198</v>
      </c>
      <c r="U29" s="489">
        <f>EROSION_CONTROL!N55</f>
        <v>0</v>
      </c>
      <c r="V29" s="489"/>
      <c r="W29" s="489"/>
      <c r="X29" s="233"/>
    </row>
    <row r="30" spans="1:24" s="218" customFormat="1" ht="12" customHeight="1" x14ac:dyDescent="0.25">
      <c r="A30" s="225"/>
      <c r="B30" s="73"/>
      <c r="C30" s="216"/>
      <c r="D30" s="216"/>
      <c r="E30" s="226"/>
      <c r="F30" s="216"/>
      <c r="G30" s="73"/>
      <c r="H30" s="292"/>
      <c r="I30" s="292"/>
      <c r="J30" s="292"/>
      <c r="K30" s="292"/>
      <c r="L30" s="226"/>
      <c r="M30" s="216"/>
      <c r="N30" s="231" t="s">
        <v>198</v>
      </c>
      <c r="O30" s="489">
        <f>EROSION_CONTROL!H56</f>
        <v>0</v>
      </c>
      <c r="P30" s="489"/>
      <c r="Q30" s="489"/>
      <c r="R30" s="226"/>
      <c r="S30" s="216"/>
      <c r="T30" s="231"/>
      <c r="U30" s="291"/>
      <c r="V30" s="291"/>
      <c r="W30" s="291"/>
      <c r="X30" s="256"/>
    </row>
    <row r="31" spans="1:24" s="218" customFormat="1" ht="15" customHeight="1" x14ac:dyDescent="0.25">
      <c r="A31" s="225"/>
      <c r="B31" s="530" t="s">
        <v>363</v>
      </c>
      <c r="C31" s="216"/>
      <c r="D31" s="216"/>
      <c r="E31" s="259"/>
      <c r="F31" s="260"/>
      <c r="G31" s="73" t="s">
        <v>343</v>
      </c>
      <c r="H31" s="489">
        <f>(H20+H18)*125%</f>
        <v>0</v>
      </c>
      <c r="I31" s="489"/>
      <c r="J31" s="489"/>
      <c r="K31" s="489"/>
      <c r="L31" s="226"/>
      <c r="M31" s="216"/>
      <c r="N31" s="231"/>
      <c r="O31" s="291"/>
      <c r="P31" s="291"/>
      <c r="Q31" s="291"/>
      <c r="R31" s="262"/>
      <c r="S31" s="261"/>
      <c r="T31" s="231" t="s">
        <v>199</v>
      </c>
      <c r="U31" s="489">
        <f>GENERAL_ITEMS!K311</f>
        <v>0</v>
      </c>
      <c r="V31" s="489"/>
      <c r="W31" s="489"/>
      <c r="X31" s="256"/>
    </row>
    <row r="32" spans="1:24" s="218" customFormat="1" ht="12" customHeight="1" x14ac:dyDescent="0.25">
      <c r="A32" s="225"/>
      <c r="B32" s="216"/>
      <c r="C32" s="216"/>
      <c r="D32" s="216"/>
      <c r="E32" s="226"/>
      <c r="F32" s="216"/>
      <c r="G32" s="73"/>
      <c r="H32" s="73"/>
      <c r="I32" s="73"/>
      <c r="J32" s="73"/>
      <c r="K32" s="73"/>
      <c r="L32" s="226"/>
      <c r="M32" s="216"/>
      <c r="N32" s="231" t="s">
        <v>199</v>
      </c>
      <c r="O32" s="489">
        <f>GENERAL_ITEMS!E312</f>
        <v>0</v>
      </c>
      <c r="P32" s="489"/>
      <c r="Q32" s="489"/>
      <c r="R32" s="235"/>
      <c r="S32" s="232"/>
      <c r="T32" s="231"/>
      <c r="U32" s="291"/>
      <c r="V32" s="291"/>
      <c r="W32" s="291"/>
      <c r="X32" s="256"/>
    </row>
    <row r="33" spans="1:24" s="218" customFormat="1" ht="12.75" customHeight="1" x14ac:dyDescent="0.25">
      <c r="A33" s="225"/>
      <c r="B33" s="216" t="s">
        <v>360</v>
      </c>
      <c r="C33" s="216"/>
      <c r="D33" s="216"/>
      <c r="E33" s="263"/>
      <c r="F33" s="264"/>
      <c r="G33" s="485" t="s">
        <v>357</v>
      </c>
      <c r="H33" s="489">
        <f>(H22+H20)*125%</f>
        <v>0</v>
      </c>
      <c r="I33" s="489"/>
      <c r="J33" s="489"/>
      <c r="K33" s="489"/>
      <c r="L33" s="226"/>
      <c r="M33" s="216"/>
      <c r="N33" s="231"/>
      <c r="O33" s="291"/>
      <c r="P33" s="291"/>
      <c r="Q33" s="291"/>
      <c r="R33" s="235"/>
      <c r="S33" s="232"/>
      <c r="T33" s="231" t="s">
        <v>200</v>
      </c>
      <c r="U33" s="489">
        <f>GENERAL_ITEMS!M311</f>
        <v>0</v>
      </c>
      <c r="V33" s="489"/>
      <c r="W33" s="489"/>
      <c r="X33" s="256"/>
    </row>
    <row r="34" spans="1:24" s="218" customFormat="1" x14ac:dyDescent="0.25">
      <c r="A34" s="225"/>
      <c r="B34" s="216"/>
      <c r="C34" s="216"/>
      <c r="D34" s="216"/>
      <c r="E34" s="263"/>
      <c r="F34" s="264"/>
      <c r="G34" s="73"/>
      <c r="H34" s="73"/>
      <c r="I34" s="73"/>
      <c r="J34" s="73"/>
      <c r="K34" s="73"/>
      <c r="L34" s="226"/>
      <c r="M34" s="216"/>
      <c r="N34" s="231" t="s">
        <v>200</v>
      </c>
      <c r="O34" s="489">
        <f>GENERAL_ITEMS!G312</f>
        <v>0</v>
      </c>
      <c r="P34" s="489"/>
      <c r="Q34" s="489"/>
      <c r="R34" s="235"/>
      <c r="S34" s="232"/>
      <c r="T34" s="231"/>
      <c r="U34" s="291"/>
      <c r="V34" s="291"/>
      <c r="W34" s="291"/>
      <c r="X34" s="256"/>
    </row>
    <row r="35" spans="1:24" s="218" customFormat="1" ht="12.75" customHeight="1" x14ac:dyDescent="0.25">
      <c r="A35" s="225"/>
      <c r="B35" s="216" t="s">
        <v>361</v>
      </c>
      <c r="C35" s="216"/>
      <c r="D35" s="216"/>
      <c r="E35" s="263"/>
      <c r="F35" s="264"/>
      <c r="G35" s="485" t="s">
        <v>346</v>
      </c>
      <c r="H35" s="489">
        <f>(H24+H22)*125%</f>
        <v>0</v>
      </c>
      <c r="I35" s="489"/>
      <c r="J35" s="489"/>
      <c r="K35" s="489"/>
      <c r="L35" s="226"/>
      <c r="M35" s="216"/>
      <c r="N35" s="231"/>
      <c r="O35" s="291"/>
      <c r="P35" s="291"/>
      <c r="Q35" s="291"/>
      <c r="R35" s="266"/>
      <c r="S35" s="265"/>
      <c r="T35" s="231" t="s">
        <v>201</v>
      </c>
      <c r="U35" s="489">
        <f>GENERAL_ITEMS!O311</f>
        <v>0</v>
      </c>
      <c r="V35" s="489"/>
      <c r="W35" s="489"/>
      <c r="X35" s="256"/>
    </row>
    <row r="36" spans="1:24" s="218" customFormat="1" ht="12.75" customHeight="1" x14ac:dyDescent="0.25">
      <c r="A36" s="225"/>
      <c r="B36" s="495"/>
      <c r="C36" s="495"/>
      <c r="D36" s="216"/>
      <c r="E36" s="263"/>
      <c r="F36" s="264"/>
      <c r="G36" s="73"/>
      <c r="H36" s="481"/>
      <c r="I36" s="481"/>
      <c r="J36" s="481"/>
      <c r="K36" s="481"/>
      <c r="L36" s="226"/>
      <c r="M36" s="216"/>
      <c r="N36" s="231" t="s">
        <v>201</v>
      </c>
      <c r="O36" s="489">
        <f>GENERAL_ITEMS!I312</f>
        <v>0</v>
      </c>
      <c r="P36" s="489"/>
      <c r="Q36" s="489"/>
      <c r="R36" s="266"/>
      <c r="S36" s="265"/>
      <c r="T36" s="231"/>
      <c r="U36" s="291"/>
      <c r="V36" s="291"/>
      <c r="W36" s="291"/>
      <c r="X36" s="256"/>
    </row>
    <row r="37" spans="1:24" s="243" customFormat="1" ht="12.75" customHeight="1" x14ac:dyDescent="0.3">
      <c r="A37" s="237"/>
      <c r="B37" s="495"/>
      <c r="C37" s="495"/>
      <c r="D37" s="239"/>
      <c r="E37" s="267"/>
      <c r="F37" s="268"/>
      <c r="G37" s="238"/>
      <c r="H37" s="496"/>
      <c r="I37" s="496"/>
      <c r="J37" s="496"/>
      <c r="K37" s="496"/>
      <c r="L37" s="240"/>
      <c r="M37" s="239"/>
      <c r="N37" s="231"/>
      <c r="O37" s="291"/>
      <c r="P37" s="291"/>
      <c r="Q37" s="291"/>
      <c r="R37" s="269"/>
      <c r="S37" s="270"/>
      <c r="T37" s="241" t="s">
        <v>202</v>
      </c>
      <c r="U37" s="488">
        <f>GENERAL_ITEMS!Q311</f>
        <v>0</v>
      </c>
      <c r="V37" s="488"/>
      <c r="W37" s="488"/>
      <c r="X37" s="271"/>
    </row>
    <row r="38" spans="1:24" s="243" customFormat="1" ht="13" x14ac:dyDescent="0.3">
      <c r="A38" s="237"/>
      <c r="B38" s="239"/>
      <c r="C38" s="239"/>
      <c r="D38" s="239"/>
      <c r="E38" s="267"/>
      <c r="F38" s="268"/>
      <c r="G38" s="238"/>
      <c r="H38" s="272"/>
      <c r="I38" s="272"/>
      <c r="J38" s="272"/>
      <c r="K38" s="272"/>
      <c r="L38" s="240"/>
      <c r="M38" s="239"/>
      <c r="N38" s="241" t="s">
        <v>202</v>
      </c>
      <c r="O38" s="488">
        <f>GENERAL_ITEMS!K312</f>
        <v>0</v>
      </c>
      <c r="P38" s="488"/>
      <c r="Q38" s="488"/>
      <c r="R38" s="269"/>
      <c r="S38" s="270"/>
      <c r="T38" s="73"/>
      <c r="U38" s="242"/>
      <c r="V38" s="242"/>
      <c r="W38" s="239"/>
      <c r="X38" s="271"/>
    </row>
    <row r="39" spans="1:24" s="243" customFormat="1" ht="12.75" customHeight="1" x14ac:dyDescent="0.3">
      <c r="A39" s="237"/>
      <c r="B39" s="491" t="s">
        <v>359</v>
      </c>
      <c r="C39" s="491"/>
      <c r="D39" s="491"/>
      <c r="E39" s="267"/>
      <c r="F39" s="268"/>
      <c r="G39" s="238"/>
      <c r="H39" s="272"/>
      <c r="I39" s="272"/>
      <c r="J39" s="272"/>
      <c r="K39" s="272"/>
      <c r="L39" s="240"/>
      <c r="M39" s="239"/>
      <c r="N39" s="73"/>
      <c r="O39" s="273"/>
      <c r="P39" s="273"/>
      <c r="Q39" s="270"/>
      <c r="R39" s="269"/>
      <c r="S39" s="270"/>
      <c r="T39" s="73"/>
      <c r="U39" s="242"/>
      <c r="V39" s="242"/>
      <c r="W39" s="239"/>
      <c r="X39" s="271"/>
    </row>
    <row r="40" spans="1:24" s="243" customFormat="1" ht="12.75" customHeight="1" x14ac:dyDescent="0.3">
      <c r="A40" s="237"/>
      <c r="B40" s="491"/>
      <c r="C40" s="491"/>
      <c r="D40" s="491"/>
      <c r="E40" s="267"/>
      <c r="F40" s="268"/>
      <c r="G40" s="238"/>
      <c r="H40" s="490">
        <f>H18+H20+H22+H24</f>
        <v>0</v>
      </c>
      <c r="I40" s="490"/>
      <c r="J40" s="490"/>
      <c r="K40" s="490"/>
      <c r="L40" s="240"/>
      <c r="M40" s="239"/>
      <c r="N40" s="73"/>
      <c r="O40" s="273"/>
      <c r="P40" s="273"/>
      <c r="Q40" s="270"/>
      <c r="R40" s="269"/>
      <c r="S40" s="270"/>
      <c r="T40" s="73"/>
      <c r="U40" s="242"/>
      <c r="V40" s="242"/>
      <c r="W40" s="239"/>
      <c r="X40" s="271"/>
    </row>
    <row r="41" spans="1:24" s="218" customFormat="1" ht="12" customHeight="1" thickBot="1" x14ac:dyDescent="0.3">
      <c r="A41" s="210"/>
      <c r="B41" s="211"/>
      <c r="C41" s="211"/>
      <c r="D41" s="211"/>
      <c r="E41" s="274"/>
      <c r="F41" s="275"/>
      <c r="G41" s="276"/>
      <c r="H41" s="211"/>
      <c r="I41" s="211"/>
      <c r="J41" s="211"/>
      <c r="K41" s="211"/>
      <c r="L41" s="213"/>
      <c r="M41" s="211"/>
      <c r="N41" s="277"/>
      <c r="O41" s="278"/>
      <c r="P41" s="278"/>
      <c r="Q41" s="279"/>
      <c r="R41" s="280"/>
      <c r="S41" s="279"/>
      <c r="T41" s="281"/>
      <c r="U41" s="282"/>
      <c r="V41" s="282"/>
      <c r="W41" s="283"/>
      <c r="X41" s="215"/>
    </row>
    <row r="42" spans="1:24" s="218" customFormat="1" x14ac:dyDescent="0.25">
      <c r="E42" s="284"/>
      <c r="F42" s="284"/>
      <c r="G42" s="220"/>
      <c r="H42" s="197"/>
      <c r="I42" s="197"/>
      <c r="J42" s="197"/>
      <c r="K42" s="197"/>
      <c r="N42" s="216"/>
      <c r="T42" s="219"/>
      <c r="U42" s="216"/>
      <c r="W42" s="197"/>
    </row>
    <row r="43" spans="1:24" s="286" customFormat="1" ht="14.25" customHeight="1" x14ac:dyDescent="0.3">
      <c r="A43" s="285" t="s">
        <v>345</v>
      </c>
      <c r="D43" s="287"/>
      <c r="T43" s="288"/>
    </row>
    <row r="44" spans="1:24" ht="14.5" x14ac:dyDescent="0.3">
      <c r="A44" s="289" t="s">
        <v>358</v>
      </c>
    </row>
    <row r="45" spans="1:24" ht="13.5" x14ac:dyDescent="0.3">
      <c r="A45" s="487" t="s">
        <v>362</v>
      </c>
      <c r="B45" s="286"/>
      <c r="C45" s="286"/>
      <c r="D45" s="287"/>
      <c r="E45" s="286"/>
      <c r="F45" s="286"/>
      <c r="G45" s="286"/>
      <c r="H45" s="286"/>
      <c r="I45" s="286"/>
      <c r="J45" s="529"/>
      <c r="K45" s="529"/>
      <c r="L45" s="529"/>
      <c r="M45" s="529"/>
      <c r="N45" s="529"/>
    </row>
    <row r="46" spans="1:24" s="286" customFormat="1" ht="15" customHeight="1" x14ac:dyDescent="0.3">
      <c r="A46" s="487" t="s">
        <v>364</v>
      </c>
      <c r="D46" s="287"/>
      <c r="T46" s="288"/>
    </row>
    <row r="47" spans="1:24" s="286" customFormat="1" ht="13.5" x14ac:dyDescent="0.3">
      <c r="A47" s="286" t="s">
        <v>344</v>
      </c>
      <c r="D47" s="287"/>
      <c r="T47" s="288"/>
    </row>
  </sheetData>
  <mergeCells count="36">
    <mergeCell ref="B4:I4"/>
    <mergeCell ref="K4:X4"/>
    <mergeCell ref="U22:W22"/>
    <mergeCell ref="H22:K22"/>
    <mergeCell ref="H24:K24"/>
    <mergeCell ref="U24:W24"/>
    <mergeCell ref="O22:Q22"/>
    <mergeCell ref="O24:Q24"/>
    <mergeCell ref="T16:X16"/>
    <mergeCell ref="N16:R16"/>
    <mergeCell ref="U18:W18"/>
    <mergeCell ref="U20:W20"/>
    <mergeCell ref="O18:Q18"/>
    <mergeCell ref="O20:Q20"/>
    <mergeCell ref="O30:Q30"/>
    <mergeCell ref="H40:K40"/>
    <mergeCell ref="B39:D40"/>
    <mergeCell ref="B16:E16"/>
    <mergeCell ref="G16:K16"/>
    <mergeCell ref="B36:C37"/>
    <mergeCell ref="H37:K37"/>
    <mergeCell ref="H35:K35"/>
    <mergeCell ref="H33:K33"/>
    <mergeCell ref="H18:K18"/>
    <mergeCell ref="H20:K20"/>
    <mergeCell ref="H31:K31"/>
    <mergeCell ref="H29:K29"/>
    <mergeCell ref="O38:Q38"/>
    <mergeCell ref="U29:W29"/>
    <mergeCell ref="U31:W31"/>
    <mergeCell ref="U33:W33"/>
    <mergeCell ref="U37:W37"/>
    <mergeCell ref="U35:W35"/>
    <mergeCell ref="O32:Q32"/>
    <mergeCell ref="O34:Q34"/>
    <mergeCell ref="O36:Q36"/>
  </mergeCells>
  <phoneticPr fontId="14" type="noConversion"/>
  <printOptions horizontalCentered="1"/>
  <pageMargins left="0.5" right="0.5" top="0.25" bottom="0.5" header="0.5" footer="0.25"/>
  <pageSetup scale="67" fitToHeight="0" orientation="landscape" r:id="rId1"/>
  <headerFooter alignWithMargins="0">
    <oddHeader>&amp;C&amp;"Arial,Bold"&amp;14Bond Quantity Worksheet - Information and Summary Sheet</oddHeader>
    <oddFooter>&amp;L&amp;9City of Kent - Engineer Cost Estimate and Bond Quantity Worksheet&amp;RUpdated &amp;D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88900</xdr:rowOff>
              </from>
              <to>
                <xdr:col>2</xdr:col>
                <xdr:colOff>660400</xdr:colOff>
                <xdr:row>0</xdr:row>
                <xdr:rowOff>781050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showGridLines="0" zoomScale="60" workbookViewId="0">
      <selection activeCell="G6" sqref="G6"/>
    </sheetView>
  </sheetViews>
  <sheetFormatPr defaultRowHeight="12.5" x14ac:dyDescent="0.25"/>
  <cols>
    <col min="1" max="1" width="5.54296875" style="45" customWidth="1"/>
    <col min="2" max="2" width="41.81640625" style="45" customWidth="1"/>
    <col min="3" max="3" width="13.453125" style="45" hidden="1" customWidth="1"/>
    <col min="4" max="4" width="3.54296875" style="45" hidden="1" customWidth="1"/>
    <col min="5" max="5" width="4.81640625" style="45" customWidth="1"/>
    <col min="6" max="6" width="9.81640625" style="45" customWidth="1"/>
    <col min="7" max="7" width="20.26953125" style="45" customWidth="1"/>
    <col min="8" max="8" width="1.54296875" style="45" customWidth="1"/>
    <col min="9" max="9" width="2.26953125" style="45" customWidth="1"/>
    <col min="10" max="10" width="15.7265625" style="46" bestFit="1" customWidth="1"/>
    <col min="11" max="11" width="9.1796875" style="45"/>
    <col min="12" max="12" width="7.453125" style="45" customWidth="1"/>
    <col min="13" max="13" width="1.1796875" style="45" customWidth="1"/>
    <col min="14" max="14" width="6.54296875" style="45" customWidth="1"/>
    <col min="15" max="15" width="1.54296875" style="45" customWidth="1"/>
    <col min="16" max="16" width="0.7265625" style="45" customWidth="1"/>
    <col min="17" max="17" width="13.1796875" style="45" bestFit="1" customWidth="1"/>
    <col min="18" max="18" width="9.1796875" style="45"/>
    <col min="19" max="19" width="7.453125" style="45" customWidth="1"/>
    <col min="20" max="20" width="7.26953125" style="45" customWidth="1"/>
    <col min="21" max="21" width="1.54296875" style="45" customWidth="1"/>
    <col min="22" max="22" width="0.7265625" style="45" customWidth="1"/>
    <col min="23" max="23" width="8.1796875" style="77" customWidth="1"/>
    <col min="24" max="24" width="9.1796875" style="45"/>
    <col min="25" max="25" width="7.453125" style="45" customWidth="1"/>
    <col min="26" max="26" width="7.26953125" style="45" customWidth="1"/>
    <col min="27" max="27" width="1.54296875" style="45" customWidth="1"/>
  </cols>
  <sheetData>
    <row r="1" spans="1:27" s="45" customFormat="1" ht="72.75" customHeight="1" x14ac:dyDescent="0.25">
      <c r="J1" s="46"/>
    </row>
    <row r="2" spans="1:27" s="182" customFormat="1" ht="25" x14ac:dyDescent="0.5">
      <c r="A2" s="181"/>
      <c r="B2" s="510" t="s">
        <v>275</v>
      </c>
      <c r="C2" s="510"/>
      <c r="D2" s="510"/>
      <c r="E2" s="510"/>
      <c r="F2" s="510"/>
      <c r="G2" s="510"/>
      <c r="H2" s="510"/>
      <c r="I2" s="510"/>
      <c r="J2" s="510"/>
      <c r="K2" s="181"/>
      <c r="L2" s="181"/>
      <c r="M2" s="181"/>
      <c r="N2" s="181"/>
      <c r="O2" s="181"/>
      <c r="P2" s="181"/>
      <c r="Q2" s="181"/>
      <c r="R2" s="509" t="s">
        <v>275</v>
      </c>
      <c r="S2" s="509"/>
      <c r="T2" s="509"/>
      <c r="U2" s="509"/>
      <c r="V2" s="509"/>
      <c r="W2" s="509"/>
      <c r="X2" s="509"/>
      <c r="Y2" s="509"/>
      <c r="Z2" s="509"/>
    </row>
    <row r="3" spans="1:27" s="61" customFormat="1" ht="18" customHeight="1" thickBot="1" x14ac:dyDescent="0.35">
      <c r="A3" s="57"/>
      <c r="C3" s="57"/>
      <c r="D3" s="57"/>
      <c r="E3" s="57"/>
      <c r="F3" s="57"/>
      <c r="G3" s="59"/>
      <c r="H3" s="59"/>
      <c r="I3" s="59"/>
      <c r="J3" s="59"/>
      <c r="K3" s="58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78"/>
      <c r="X3" s="60"/>
      <c r="Y3" s="60"/>
    </row>
    <row r="4" spans="1:27" s="115" customFormat="1" ht="18" customHeight="1" x14ac:dyDescent="0.25">
      <c r="A4" s="112"/>
      <c r="B4" s="503" t="s">
        <v>347</v>
      </c>
      <c r="C4" s="503"/>
      <c r="D4" s="503"/>
      <c r="E4" s="503"/>
      <c r="F4" s="503"/>
      <c r="G4" s="503"/>
      <c r="H4" s="503"/>
      <c r="I4" s="503"/>
      <c r="J4" s="503"/>
      <c r="K4" s="503"/>
      <c r="L4" s="504"/>
      <c r="M4" s="114"/>
      <c r="N4" s="503" t="s">
        <v>248</v>
      </c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5"/>
    </row>
    <row r="5" spans="1:27" s="68" customFormat="1" ht="25" customHeight="1" x14ac:dyDescent="0.35">
      <c r="A5" s="62"/>
      <c r="B5" s="170" t="s">
        <v>269</v>
      </c>
      <c r="C5" s="63"/>
      <c r="D5" s="63"/>
      <c r="E5" s="63"/>
      <c r="F5" s="293"/>
      <c r="G5" s="106"/>
      <c r="H5" s="106"/>
      <c r="I5" s="106"/>
      <c r="J5" s="106"/>
      <c r="K5" s="106"/>
      <c r="L5" s="65"/>
      <c r="M5" s="63"/>
      <c r="N5" s="170" t="s">
        <v>247</v>
      </c>
      <c r="O5" s="171"/>
      <c r="P5" s="171"/>
      <c r="Q5" s="171"/>
      <c r="R5" s="89"/>
      <c r="S5" s="107"/>
      <c r="T5" s="107"/>
      <c r="U5" s="107"/>
      <c r="V5" s="107"/>
      <c r="W5" s="89"/>
      <c r="X5" s="107"/>
      <c r="Y5" s="107"/>
      <c r="Z5" s="66"/>
      <c r="AA5" s="67"/>
    </row>
    <row r="6" spans="1:27" s="68" customFormat="1" ht="25" customHeight="1" x14ac:dyDescent="0.35">
      <c r="A6" s="62"/>
      <c r="B6" s="170" t="s">
        <v>270</v>
      </c>
      <c r="C6" s="69"/>
      <c r="D6" s="69"/>
      <c r="E6" s="69"/>
      <c r="F6" s="294"/>
      <c r="G6" s="105"/>
      <c r="H6" s="105"/>
      <c r="I6" s="105"/>
      <c r="J6" s="105"/>
      <c r="K6" s="105"/>
      <c r="L6" s="71"/>
      <c r="M6" s="72"/>
      <c r="N6" s="172" t="s">
        <v>250</v>
      </c>
      <c r="O6" s="173"/>
      <c r="P6" s="173"/>
      <c r="Q6" s="173"/>
      <c r="R6" s="89"/>
      <c r="S6" s="107"/>
      <c r="T6" s="107"/>
      <c r="U6" s="107"/>
      <c r="V6" s="107"/>
      <c r="W6" s="89"/>
      <c r="X6" s="107"/>
      <c r="Y6" s="107"/>
      <c r="AA6" s="67"/>
    </row>
    <row r="7" spans="1:27" s="68" customFormat="1" ht="25" customHeight="1" x14ac:dyDescent="0.35">
      <c r="A7" s="62"/>
      <c r="B7" s="170" t="s">
        <v>271</v>
      </c>
      <c r="C7" s="72"/>
      <c r="D7" s="72"/>
      <c r="E7" s="72"/>
      <c r="F7" s="294"/>
      <c r="G7" s="105"/>
      <c r="H7" s="105"/>
      <c r="I7" s="105"/>
      <c r="J7" s="105"/>
      <c r="K7" s="105"/>
      <c r="L7" s="71"/>
      <c r="M7" s="72"/>
      <c r="N7" s="172" t="s">
        <v>257</v>
      </c>
      <c r="O7" s="173"/>
      <c r="P7" s="173"/>
      <c r="Q7" s="173"/>
      <c r="R7" s="89"/>
      <c r="S7" s="107"/>
      <c r="T7" s="107"/>
      <c r="U7" s="107"/>
      <c r="V7" s="107"/>
      <c r="W7" s="89"/>
      <c r="X7" s="107"/>
      <c r="Y7" s="107"/>
      <c r="AA7" s="67"/>
    </row>
    <row r="8" spans="1:27" ht="25" customHeight="1" thickBot="1" x14ac:dyDescent="0.3">
      <c r="A8" s="53"/>
      <c r="B8" s="54"/>
      <c r="C8" s="54"/>
      <c r="D8" s="54"/>
      <c r="E8" s="54"/>
      <c r="F8" s="54"/>
      <c r="G8" s="54"/>
      <c r="H8" s="54"/>
      <c r="I8" s="54"/>
      <c r="J8" s="79"/>
      <c r="K8" s="79"/>
      <c r="L8" s="81"/>
      <c r="M8" s="79"/>
      <c r="N8" s="79"/>
      <c r="O8" s="79"/>
      <c r="P8" s="79"/>
      <c r="Q8" s="79"/>
      <c r="R8" s="79"/>
      <c r="S8" s="79"/>
      <c r="T8" s="79"/>
      <c r="U8" s="79"/>
      <c r="V8" s="79"/>
      <c r="W8" s="80"/>
      <c r="X8" s="79"/>
      <c r="Y8" s="79"/>
      <c r="Z8" s="55"/>
      <c r="AA8" s="56"/>
    </row>
    <row r="11" spans="1:27" s="103" customFormat="1" ht="32.25" customHeight="1" thickBot="1" x14ac:dyDescent="0.3">
      <c r="A11" s="102"/>
      <c r="B11" s="511" t="s">
        <v>280</v>
      </c>
      <c r="C11" s="511"/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511"/>
      <c r="AA11" s="511"/>
    </row>
    <row r="12" spans="1:27" s="115" customFormat="1" ht="18" x14ac:dyDescent="0.25">
      <c r="A12" s="112"/>
      <c r="B12" s="113"/>
      <c r="C12" s="113"/>
      <c r="D12" s="120"/>
      <c r="E12" s="113"/>
      <c r="F12" s="503" t="s">
        <v>265</v>
      </c>
      <c r="G12" s="503"/>
      <c r="H12" s="504"/>
      <c r="I12" s="113"/>
      <c r="J12" s="503" t="s">
        <v>266</v>
      </c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5"/>
    </row>
    <row r="13" spans="1:27" s="94" customFormat="1" ht="25" customHeight="1" x14ac:dyDescent="0.25">
      <c r="A13" s="98"/>
      <c r="B13" s="93"/>
      <c r="C13" s="93"/>
      <c r="D13" s="95"/>
      <c r="E13" s="93"/>
      <c r="F13" s="93"/>
      <c r="G13" s="93"/>
      <c r="H13" s="95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9"/>
    </row>
    <row r="14" spans="1:27" s="44" customFormat="1" ht="15.5" x14ac:dyDescent="0.35">
      <c r="A14" s="48"/>
      <c r="B14" s="174" t="s">
        <v>272</v>
      </c>
      <c r="C14" s="116"/>
      <c r="D14" s="117"/>
      <c r="E14" s="42"/>
      <c r="F14" s="514"/>
      <c r="G14" s="514"/>
      <c r="H14" s="97"/>
      <c r="I14" s="42"/>
      <c r="J14" s="108"/>
      <c r="K14" s="512"/>
      <c r="L14" s="512"/>
      <c r="M14" s="512"/>
      <c r="N14" s="512"/>
      <c r="O14" s="86"/>
      <c r="P14" s="86"/>
      <c r="Q14" s="90"/>
      <c r="R14" s="513"/>
      <c r="S14" s="513"/>
      <c r="T14" s="513"/>
      <c r="U14" s="75"/>
      <c r="V14" s="75"/>
      <c r="W14" s="90"/>
      <c r="X14" s="513"/>
      <c r="Y14" s="513"/>
      <c r="Z14" s="513"/>
      <c r="AA14" s="52"/>
    </row>
    <row r="15" spans="1:27" s="44" customFormat="1" ht="40.5" customHeight="1" x14ac:dyDescent="0.3">
      <c r="A15" s="48"/>
      <c r="B15" s="116"/>
      <c r="C15" s="116"/>
      <c r="D15" s="117"/>
      <c r="E15" s="42"/>
      <c r="F15" s="110"/>
      <c r="G15" s="110"/>
      <c r="H15" s="47"/>
      <c r="I15" s="42"/>
      <c r="J15" s="49"/>
      <c r="K15" s="42"/>
      <c r="L15" s="42"/>
      <c r="M15" s="42"/>
      <c r="N15" s="42"/>
      <c r="O15" s="42"/>
      <c r="P15" s="42"/>
      <c r="Q15" s="50"/>
      <c r="R15" s="51"/>
      <c r="S15" s="51"/>
      <c r="T15" s="51"/>
      <c r="U15" s="51"/>
      <c r="V15" s="51"/>
      <c r="W15" s="50"/>
      <c r="X15" s="51"/>
      <c r="Y15" s="51"/>
      <c r="Z15" s="51"/>
      <c r="AA15" s="52"/>
    </row>
    <row r="16" spans="1:27" s="44" customFormat="1" ht="25" customHeight="1" x14ac:dyDescent="0.35">
      <c r="A16" s="126"/>
      <c r="B16" s="175" t="s">
        <v>262</v>
      </c>
      <c r="C16" s="127"/>
      <c r="D16" s="128"/>
      <c r="E16" s="129"/>
      <c r="F16" s="506"/>
      <c r="G16" s="506"/>
      <c r="H16" s="130"/>
      <c r="I16" s="129"/>
      <c r="J16" s="131"/>
      <c r="K16" s="508"/>
      <c r="L16" s="508"/>
      <c r="M16" s="508"/>
      <c r="N16" s="508"/>
      <c r="O16" s="133"/>
      <c r="P16" s="133"/>
      <c r="Q16" s="134"/>
      <c r="R16" s="508"/>
      <c r="S16" s="508"/>
      <c r="T16" s="508"/>
      <c r="U16" s="132"/>
      <c r="V16" s="132"/>
      <c r="W16" s="134"/>
      <c r="X16" s="508"/>
      <c r="Y16" s="508"/>
      <c r="Z16" s="508"/>
      <c r="AA16" s="135"/>
    </row>
    <row r="17" spans="1:27" s="44" customFormat="1" ht="25" customHeight="1" x14ac:dyDescent="0.3">
      <c r="A17" s="136"/>
      <c r="B17" s="137"/>
      <c r="C17" s="137"/>
      <c r="D17" s="138"/>
      <c r="E17" s="139"/>
      <c r="F17" s="502"/>
      <c r="G17" s="502"/>
      <c r="H17" s="140"/>
      <c r="I17" s="139"/>
      <c r="J17" s="141"/>
      <c r="K17" s="507"/>
      <c r="L17" s="507"/>
      <c r="M17" s="507"/>
      <c r="N17" s="507"/>
      <c r="O17" s="143"/>
      <c r="P17" s="143"/>
      <c r="Q17" s="144"/>
      <c r="R17" s="507"/>
      <c r="S17" s="507"/>
      <c r="T17" s="507"/>
      <c r="U17" s="142"/>
      <c r="V17" s="142"/>
      <c r="W17" s="144"/>
      <c r="X17" s="507"/>
      <c r="Y17" s="507"/>
      <c r="Z17" s="507"/>
      <c r="AA17" s="145"/>
    </row>
    <row r="18" spans="1:27" s="44" customFormat="1" ht="25" customHeight="1" x14ac:dyDescent="0.3">
      <c r="A18" s="136"/>
      <c r="B18" s="137"/>
      <c r="C18" s="137"/>
      <c r="D18" s="138"/>
      <c r="E18" s="139"/>
      <c r="F18" s="502"/>
      <c r="G18" s="502"/>
      <c r="H18" s="140"/>
      <c r="I18" s="139"/>
      <c r="J18" s="141"/>
      <c r="K18" s="507"/>
      <c r="L18" s="507"/>
      <c r="M18" s="507"/>
      <c r="N18" s="507"/>
      <c r="O18" s="143"/>
      <c r="P18" s="143"/>
      <c r="Q18" s="144"/>
      <c r="R18" s="507"/>
      <c r="S18" s="507"/>
      <c r="T18" s="507"/>
      <c r="U18" s="142"/>
      <c r="V18" s="142"/>
      <c r="W18" s="144"/>
      <c r="X18" s="507"/>
      <c r="Y18" s="507"/>
      <c r="Z18" s="507"/>
      <c r="AA18" s="146"/>
    </row>
    <row r="19" spans="1:27" s="87" customFormat="1" ht="25" customHeight="1" x14ac:dyDescent="0.35">
      <c r="A19" s="147"/>
      <c r="B19" s="148"/>
      <c r="C19" s="148"/>
      <c r="D19" s="149"/>
      <c r="E19" s="150"/>
      <c r="F19" s="502"/>
      <c r="G19" s="502"/>
      <c r="H19" s="140"/>
      <c r="I19" s="150"/>
      <c r="J19" s="141"/>
      <c r="K19" s="507"/>
      <c r="L19" s="507"/>
      <c r="M19" s="507"/>
      <c r="N19" s="507"/>
      <c r="O19" s="143"/>
      <c r="P19" s="143"/>
      <c r="Q19" s="144"/>
      <c r="R19" s="507"/>
      <c r="S19" s="507"/>
      <c r="T19" s="507"/>
      <c r="U19" s="142"/>
      <c r="V19" s="142"/>
      <c r="W19" s="144"/>
      <c r="X19" s="507"/>
      <c r="Y19" s="507"/>
      <c r="Z19" s="507"/>
      <c r="AA19" s="151"/>
    </row>
    <row r="20" spans="1:27" s="88" customFormat="1" ht="25" customHeight="1" x14ac:dyDescent="0.35">
      <c r="A20" s="152"/>
      <c r="B20" s="176" t="s">
        <v>263</v>
      </c>
      <c r="C20" s="153"/>
      <c r="D20" s="154"/>
      <c r="E20" s="155"/>
      <c r="F20" s="502"/>
      <c r="G20" s="502"/>
      <c r="H20" s="140"/>
      <c r="I20" s="155"/>
      <c r="J20" s="156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157"/>
      <c r="Y20" s="157"/>
      <c r="Z20" s="157"/>
      <c r="AA20" s="159"/>
    </row>
    <row r="21" spans="1:27" s="88" customFormat="1" ht="25" customHeight="1" x14ac:dyDescent="0.3">
      <c r="A21" s="160"/>
      <c r="B21" s="161"/>
      <c r="C21" s="161"/>
      <c r="D21" s="162"/>
      <c r="E21" s="163"/>
      <c r="F21" s="164"/>
      <c r="G21" s="164"/>
      <c r="H21" s="165"/>
      <c r="I21" s="163"/>
      <c r="J21" s="166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8"/>
      <c r="X21" s="167"/>
      <c r="Y21" s="167"/>
      <c r="Z21" s="167"/>
      <c r="AA21" s="169"/>
    </row>
    <row r="22" spans="1:27" ht="45.75" customHeight="1" x14ac:dyDescent="0.35">
      <c r="A22" s="91"/>
      <c r="B22" s="124" t="s">
        <v>264</v>
      </c>
      <c r="C22" s="118"/>
      <c r="D22" s="119"/>
      <c r="E22" s="43"/>
      <c r="F22" s="111"/>
      <c r="G22" s="111"/>
      <c r="H22" s="96"/>
      <c r="I22" s="43"/>
      <c r="J22" s="10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101"/>
      <c r="X22" s="76"/>
      <c r="Y22" s="76"/>
      <c r="Z22" s="76"/>
      <c r="AA22" s="92"/>
    </row>
    <row r="23" spans="1:27" ht="39" customHeight="1" x14ac:dyDescent="0.35">
      <c r="A23" s="91"/>
      <c r="B23" s="124" t="s">
        <v>273</v>
      </c>
      <c r="C23" s="118"/>
      <c r="D23" s="119"/>
      <c r="E23" s="43"/>
      <c r="F23" s="121"/>
      <c r="G23" s="121"/>
      <c r="H23" s="96"/>
      <c r="I23" s="43"/>
      <c r="J23" s="122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3"/>
      <c r="X23" s="121"/>
      <c r="Y23" s="121"/>
      <c r="Z23" s="121"/>
      <c r="AA23" s="92"/>
    </row>
    <row r="24" spans="1:27" ht="16.5" customHeight="1" x14ac:dyDescent="0.35">
      <c r="A24" s="91"/>
      <c r="B24" s="124"/>
      <c r="C24" s="118"/>
      <c r="D24" s="119"/>
      <c r="E24" s="43"/>
      <c r="F24" s="183"/>
      <c r="G24" s="183"/>
      <c r="H24" s="96"/>
      <c r="I24" s="43"/>
      <c r="J24" s="184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5"/>
      <c r="X24" s="183"/>
      <c r="Y24" s="183"/>
      <c r="Z24" s="183"/>
      <c r="AA24" s="92"/>
    </row>
    <row r="25" spans="1:27" ht="25" customHeight="1" x14ac:dyDescent="0.4">
      <c r="A25" s="91"/>
      <c r="B25" s="125" t="s">
        <v>274</v>
      </c>
      <c r="C25" s="118"/>
      <c r="D25" s="119"/>
      <c r="E25" s="43"/>
      <c r="F25" s="76"/>
      <c r="G25" s="76"/>
      <c r="H25" s="96"/>
      <c r="I25" s="43"/>
      <c r="J25" s="100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101"/>
      <c r="X25" s="76"/>
      <c r="Y25" s="76"/>
      <c r="Z25" s="76"/>
      <c r="AA25" s="92"/>
    </row>
    <row r="26" spans="1:27" ht="25" customHeight="1" thickBot="1" x14ac:dyDescent="0.3">
      <c r="A26" s="82"/>
      <c r="B26" s="55"/>
      <c r="C26" s="55"/>
      <c r="D26" s="104"/>
      <c r="E26" s="55"/>
      <c r="F26" s="55"/>
      <c r="G26" s="55"/>
      <c r="H26" s="104"/>
      <c r="I26" s="55"/>
      <c r="J26" s="83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84"/>
      <c r="X26" s="55"/>
      <c r="Y26" s="55"/>
      <c r="Z26" s="55"/>
      <c r="AA26" s="85"/>
    </row>
    <row r="29" spans="1:27" x14ac:dyDescent="0.25">
      <c r="A29" s="76"/>
      <c r="B29" s="76"/>
      <c r="C29" s="76"/>
      <c r="D29" s="76"/>
      <c r="E29" s="76"/>
      <c r="F29" s="76"/>
      <c r="G29" s="76"/>
      <c r="J29" s="100"/>
      <c r="K29" s="76"/>
      <c r="L29" s="76"/>
      <c r="M29" s="76"/>
    </row>
    <row r="30" spans="1:27" s="177" customFormat="1" ht="15.5" x14ac:dyDescent="0.35">
      <c r="B30" s="178" t="s">
        <v>267</v>
      </c>
      <c r="J30" s="179" t="s">
        <v>268</v>
      </c>
      <c r="W30" s="180"/>
    </row>
  </sheetData>
  <mergeCells count="28">
    <mergeCell ref="K17:N17"/>
    <mergeCell ref="R17:T17"/>
    <mergeCell ref="X17:Z17"/>
    <mergeCell ref="R2:Z2"/>
    <mergeCell ref="B2:J2"/>
    <mergeCell ref="B11:AA11"/>
    <mergeCell ref="F12:H12"/>
    <mergeCell ref="J12:AA12"/>
    <mergeCell ref="K14:N14"/>
    <mergeCell ref="R14:T14"/>
    <mergeCell ref="X14:Z14"/>
    <mergeCell ref="F14:G14"/>
    <mergeCell ref="F20:G20"/>
    <mergeCell ref="B4:L4"/>
    <mergeCell ref="N4:AA4"/>
    <mergeCell ref="F16:G16"/>
    <mergeCell ref="F17:G17"/>
    <mergeCell ref="F18:G18"/>
    <mergeCell ref="F19:G19"/>
    <mergeCell ref="K18:N18"/>
    <mergeCell ref="R18:T18"/>
    <mergeCell ref="X18:Z18"/>
    <mergeCell ref="K19:N19"/>
    <mergeCell ref="R19:T19"/>
    <mergeCell ref="X19:Z19"/>
    <mergeCell ref="K16:N16"/>
    <mergeCell ref="R16:T16"/>
    <mergeCell ref="X16:Z16"/>
  </mergeCells>
  <phoneticPr fontId="14" type="noConversion"/>
  <printOptions horizontalCentered="1"/>
  <pageMargins left="0.5" right="0.5" top="0.5" bottom="0.75" header="0.75" footer="0.5"/>
  <pageSetup scale="64" fitToHeight="0" orientation="landscape" r:id="rId1"/>
  <headerFooter alignWithMargins="0">
    <oddHeader xml:space="preserve">&amp;C&amp;"Arial,Bold"&amp;14Bond Quantity Worksheet - City Reviewed Approval
</oddHeader>
    <oddFooter>&amp;LCity of Kent - Engineer Cost Estimate and Bond Quantity Worksheet&amp;RUpdated &amp;D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>
              <from>
                <xdr:col>1</xdr:col>
                <xdr:colOff>50800</xdr:colOff>
                <xdr:row>0</xdr:row>
                <xdr:rowOff>88900</xdr:rowOff>
              </from>
              <to>
                <xdr:col>1</xdr:col>
                <xdr:colOff>1257300</xdr:colOff>
                <xdr:row>0</xdr:row>
                <xdr:rowOff>793750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showZeros="0" topLeftCell="A64" zoomScale="85" workbookViewId="0">
      <selection activeCell="H40" sqref="H40"/>
    </sheetView>
  </sheetViews>
  <sheetFormatPr defaultColWidth="9.1796875" defaultRowHeight="12.5" x14ac:dyDescent="0.25"/>
  <cols>
    <col min="1" max="1" width="17.54296875" style="221" customWidth="1"/>
    <col min="2" max="2" width="9.1796875" style="221"/>
    <col min="3" max="3" width="19.453125" style="354" customWidth="1"/>
    <col min="4" max="4" width="25.7265625" style="221" customWidth="1"/>
    <col min="5" max="6" width="21.26953125" style="221" customWidth="1"/>
    <col min="7" max="7" width="9.81640625" style="221" bestFit="1" customWidth="1"/>
    <col min="8" max="8" width="12.1796875" style="221" customWidth="1"/>
    <col min="9" max="16384" width="9.1796875" style="221"/>
  </cols>
  <sheetData>
    <row r="1" spans="1:11" s="318" customFormat="1" ht="12.75" customHeight="1" x14ac:dyDescent="0.25">
      <c r="A1" s="519" t="s">
        <v>198</v>
      </c>
      <c r="B1" s="520"/>
      <c r="C1" s="520"/>
      <c r="D1" s="313"/>
      <c r="E1" s="314" t="s">
        <v>0</v>
      </c>
      <c r="F1" s="315"/>
      <c r="G1" s="316"/>
      <c r="H1" s="317"/>
    </row>
    <row r="2" spans="1:11" s="318" customFormat="1" ht="12.75" customHeight="1" x14ac:dyDescent="0.25">
      <c r="A2" s="319"/>
      <c r="B2" s="320"/>
      <c r="C2" s="320"/>
      <c r="D2" s="321" t="s">
        <v>1</v>
      </c>
      <c r="E2" s="322" t="s">
        <v>2</v>
      </c>
      <c r="F2" s="323" t="s">
        <v>0</v>
      </c>
      <c r="G2" s="323" t="s">
        <v>3</v>
      </c>
      <c r="H2" s="324" t="s">
        <v>4</v>
      </c>
    </row>
    <row r="3" spans="1:11" s="318" customFormat="1" ht="14" x14ac:dyDescent="0.3">
      <c r="A3" s="325" t="s">
        <v>235</v>
      </c>
      <c r="B3" s="326"/>
      <c r="C3" s="327"/>
      <c r="D3" s="328"/>
      <c r="E3" s="329"/>
      <c r="F3" s="330"/>
      <c r="G3" s="330"/>
      <c r="H3" s="331"/>
    </row>
    <row r="4" spans="1:11" s="318" customFormat="1" x14ac:dyDescent="0.25">
      <c r="A4" s="298" t="s">
        <v>5</v>
      </c>
      <c r="B4" s="299"/>
      <c r="C4" s="300"/>
      <c r="D4" s="301"/>
      <c r="E4" s="295">
        <v>6.5</v>
      </c>
      <c r="F4" s="3" t="s">
        <v>6</v>
      </c>
      <c r="G4" s="333"/>
      <c r="H4" s="355">
        <f>E4*G4</f>
        <v>0</v>
      </c>
    </row>
    <row r="5" spans="1:11" s="318" customFormat="1" x14ac:dyDescent="0.25">
      <c r="A5" s="302" t="s">
        <v>7</v>
      </c>
      <c r="B5" s="303"/>
      <c r="C5" s="304"/>
      <c r="D5" s="3" t="s">
        <v>8</v>
      </c>
      <c r="E5" s="295">
        <v>78</v>
      </c>
      <c r="F5" s="3" t="s">
        <v>9</v>
      </c>
      <c r="G5" s="333"/>
      <c r="H5" s="355">
        <f t="shared" ref="H5:H38" si="0">E5*G5</f>
        <v>0</v>
      </c>
    </row>
    <row r="6" spans="1:11" s="318" customFormat="1" x14ac:dyDescent="0.25">
      <c r="A6" s="302" t="s">
        <v>326</v>
      </c>
      <c r="B6" s="303"/>
      <c r="C6" s="304"/>
      <c r="D6" s="3"/>
      <c r="E6" s="295">
        <v>35.5</v>
      </c>
      <c r="F6" s="3" t="s">
        <v>9</v>
      </c>
      <c r="G6" s="333"/>
      <c r="H6" s="355">
        <f t="shared" si="0"/>
        <v>0</v>
      </c>
    </row>
    <row r="7" spans="1:11" s="318" customFormat="1" x14ac:dyDescent="0.25">
      <c r="A7" s="302" t="s">
        <v>10</v>
      </c>
      <c r="B7" s="303"/>
      <c r="C7" s="300"/>
      <c r="D7" s="305" t="s">
        <v>11</v>
      </c>
      <c r="E7" s="296">
        <v>98</v>
      </c>
      <c r="F7" s="3" t="s">
        <v>6</v>
      </c>
      <c r="G7" s="333"/>
      <c r="H7" s="355">
        <f t="shared" si="0"/>
        <v>0</v>
      </c>
    </row>
    <row r="8" spans="1:11" s="318" customFormat="1" x14ac:dyDescent="0.25">
      <c r="A8" s="302" t="s">
        <v>12</v>
      </c>
      <c r="B8" s="303"/>
      <c r="C8" s="304"/>
      <c r="D8" s="301"/>
      <c r="E8" s="296">
        <v>8</v>
      </c>
      <c r="F8" s="3" t="s">
        <v>6</v>
      </c>
      <c r="G8" s="333"/>
      <c r="H8" s="355">
        <f t="shared" si="0"/>
        <v>0</v>
      </c>
    </row>
    <row r="9" spans="1:11" s="318" customFormat="1" x14ac:dyDescent="0.25">
      <c r="A9" s="302" t="s">
        <v>13</v>
      </c>
      <c r="B9" s="303"/>
      <c r="C9" s="300"/>
      <c r="D9" s="301"/>
      <c r="E9" s="296">
        <v>3</v>
      </c>
      <c r="F9" s="3" t="s">
        <v>6</v>
      </c>
      <c r="G9" s="333"/>
      <c r="H9" s="355">
        <f t="shared" si="0"/>
        <v>0</v>
      </c>
    </row>
    <row r="10" spans="1:11" s="318" customFormat="1" x14ac:dyDescent="0.25">
      <c r="A10" s="302" t="s">
        <v>14</v>
      </c>
      <c r="B10" s="306"/>
      <c r="C10" s="304"/>
      <c r="D10" s="305" t="s">
        <v>15</v>
      </c>
      <c r="E10" s="296">
        <v>2</v>
      </c>
      <c r="F10" s="3" t="s">
        <v>16</v>
      </c>
      <c r="G10" s="333"/>
      <c r="H10" s="355">
        <f t="shared" si="0"/>
        <v>0</v>
      </c>
    </row>
    <row r="11" spans="1:11" s="318" customFormat="1" x14ac:dyDescent="0.25">
      <c r="A11" s="302" t="s">
        <v>17</v>
      </c>
      <c r="B11" s="303"/>
      <c r="C11" s="300"/>
      <c r="D11" s="301"/>
      <c r="E11" s="296">
        <v>2</v>
      </c>
      <c r="F11" s="3" t="s">
        <v>16</v>
      </c>
      <c r="G11" s="333"/>
      <c r="H11" s="355">
        <f t="shared" si="0"/>
        <v>0</v>
      </c>
    </row>
    <row r="12" spans="1:11" s="318" customFormat="1" x14ac:dyDescent="0.25">
      <c r="A12" s="302" t="s">
        <v>325</v>
      </c>
      <c r="B12" s="303"/>
      <c r="C12" s="304"/>
      <c r="D12" s="301"/>
      <c r="E12" s="295">
        <v>2.5</v>
      </c>
      <c r="F12" s="3" t="s">
        <v>20</v>
      </c>
      <c r="G12" s="333"/>
      <c r="H12" s="355">
        <f t="shared" si="0"/>
        <v>0</v>
      </c>
    </row>
    <row r="13" spans="1:11" s="318" customFormat="1" x14ac:dyDescent="0.25">
      <c r="A13" s="302" t="s">
        <v>328</v>
      </c>
      <c r="B13" s="303"/>
      <c r="C13" s="304"/>
      <c r="D13" s="301"/>
      <c r="E13" s="296">
        <v>0.5</v>
      </c>
      <c r="F13" s="3" t="s">
        <v>9</v>
      </c>
      <c r="G13" s="333"/>
      <c r="H13" s="355">
        <f t="shared" si="0"/>
        <v>0</v>
      </c>
    </row>
    <row r="14" spans="1:11" s="318" customFormat="1" x14ac:dyDescent="0.25">
      <c r="A14" s="302" t="s">
        <v>18</v>
      </c>
      <c r="B14" s="306"/>
      <c r="C14" s="304"/>
      <c r="D14" s="3" t="s">
        <v>19</v>
      </c>
      <c r="E14" s="296">
        <v>1</v>
      </c>
      <c r="F14" s="3" t="s">
        <v>20</v>
      </c>
      <c r="G14" s="333"/>
      <c r="H14" s="355">
        <f t="shared" si="0"/>
        <v>0</v>
      </c>
      <c r="K14" s="334"/>
    </row>
    <row r="15" spans="1:11" s="318" customFormat="1" x14ac:dyDescent="0.25">
      <c r="A15" s="302" t="s">
        <v>327</v>
      </c>
      <c r="B15" s="306"/>
      <c r="C15" s="304"/>
      <c r="D15" s="3"/>
      <c r="E15" s="296">
        <v>1</v>
      </c>
      <c r="F15" s="3" t="s">
        <v>16</v>
      </c>
      <c r="G15" s="333"/>
      <c r="H15" s="355">
        <f t="shared" si="0"/>
        <v>0</v>
      </c>
      <c r="K15" s="334"/>
    </row>
    <row r="16" spans="1:11" s="318" customFormat="1" x14ac:dyDescent="0.25">
      <c r="A16" s="302" t="s">
        <v>21</v>
      </c>
      <c r="B16" s="306"/>
      <c r="C16" s="300"/>
      <c r="D16" s="3" t="s">
        <v>22</v>
      </c>
      <c r="E16" s="296">
        <v>2</v>
      </c>
      <c r="F16" s="3" t="s">
        <v>20</v>
      </c>
      <c r="G16" s="333"/>
      <c r="H16" s="355">
        <f t="shared" si="0"/>
        <v>0</v>
      </c>
    </row>
    <row r="17" spans="1:10" s="318" customFormat="1" x14ac:dyDescent="0.25">
      <c r="A17" s="302" t="s">
        <v>329</v>
      </c>
      <c r="B17" s="306"/>
      <c r="C17" s="304"/>
      <c r="D17" s="3"/>
      <c r="E17" s="296">
        <v>1.75</v>
      </c>
      <c r="F17" s="3" t="s">
        <v>16</v>
      </c>
      <c r="G17" s="333"/>
      <c r="H17" s="355">
        <f t="shared" si="0"/>
        <v>0</v>
      </c>
    </row>
    <row r="18" spans="1:10" s="318" customFormat="1" x14ac:dyDescent="0.25">
      <c r="A18" s="307" t="s">
        <v>23</v>
      </c>
      <c r="B18" s="306"/>
      <c r="C18" s="304"/>
      <c r="D18" s="3" t="s">
        <v>24</v>
      </c>
      <c r="E18" s="296">
        <v>3</v>
      </c>
      <c r="F18" s="3" t="s">
        <v>20</v>
      </c>
      <c r="G18" s="333"/>
      <c r="H18" s="355">
        <f t="shared" si="0"/>
        <v>0</v>
      </c>
    </row>
    <row r="19" spans="1:10" s="318" customFormat="1" x14ac:dyDescent="0.25">
      <c r="A19" s="307" t="s">
        <v>25</v>
      </c>
      <c r="B19" s="306"/>
      <c r="C19" s="300"/>
      <c r="D19" s="3" t="s">
        <v>24</v>
      </c>
      <c r="E19" s="296">
        <v>1</v>
      </c>
      <c r="F19" s="3" t="s">
        <v>20</v>
      </c>
      <c r="G19" s="333"/>
      <c r="H19" s="355">
        <f t="shared" si="0"/>
        <v>0</v>
      </c>
    </row>
    <row r="20" spans="1:10" s="318" customFormat="1" x14ac:dyDescent="0.25">
      <c r="A20" s="307" t="s">
        <v>26</v>
      </c>
      <c r="B20" s="306"/>
      <c r="C20" s="304"/>
      <c r="D20" s="3"/>
      <c r="E20" s="296">
        <v>12.5</v>
      </c>
      <c r="F20" s="3" t="s">
        <v>16</v>
      </c>
      <c r="G20" s="333"/>
      <c r="H20" s="355">
        <f t="shared" si="0"/>
        <v>0</v>
      </c>
    </row>
    <row r="21" spans="1:10" s="318" customFormat="1" x14ac:dyDescent="0.25">
      <c r="A21" s="307" t="s">
        <v>27</v>
      </c>
      <c r="B21" s="306"/>
      <c r="C21" s="300"/>
      <c r="D21" s="3"/>
      <c r="E21" s="296">
        <v>19</v>
      </c>
      <c r="F21" s="3" t="s">
        <v>16</v>
      </c>
      <c r="G21" s="335"/>
      <c r="H21" s="355">
        <f t="shared" si="0"/>
        <v>0</v>
      </c>
    </row>
    <row r="22" spans="1:10" s="318" customFormat="1" x14ac:dyDescent="0.25">
      <c r="A22" s="307" t="s">
        <v>28</v>
      </c>
      <c r="B22" s="306"/>
      <c r="C22" s="304"/>
      <c r="D22" s="3"/>
      <c r="E22" s="296">
        <v>24</v>
      </c>
      <c r="F22" s="3" t="s">
        <v>16</v>
      </c>
      <c r="G22" s="335"/>
      <c r="H22" s="355">
        <f t="shared" si="0"/>
        <v>0</v>
      </c>
    </row>
    <row r="23" spans="1:10" s="318" customFormat="1" x14ac:dyDescent="0.25">
      <c r="A23" s="307" t="s">
        <v>29</v>
      </c>
      <c r="B23" s="306"/>
      <c r="C23" s="300"/>
      <c r="D23" s="3" t="s">
        <v>30</v>
      </c>
      <c r="E23" s="296">
        <v>3</v>
      </c>
      <c r="F23" s="3" t="s">
        <v>20</v>
      </c>
      <c r="G23" s="335"/>
      <c r="H23" s="355">
        <f t="shared" si="0"/>
        <v>0</v>
      </c>
    </row>
    <row r="24" spans="1:10" s="318" customFormat="1" x14ac:dyDescent="0.25">
      <c r="A24" s="307" t="s">
        <v>31</v>
      </c>
      <c r="B24" s="306"/>
      <c r="C24" s="304"/>
      <c r="D24" s="3" t="s">
        <v>32</v>
      </c>
      <c r="E24" s="296">
        <v>50</v>
      </c>
      <c r="F24" s="3" t="s">
        <v>6</v>
      </c>
      <c r="G24" s="336"/>
      <c r="H24" s="355">
        <f t="shared" si="0"/>
        <v>0</v>
      </c>
    </row>
    <row r="25" spans="1:10" s="318" customFormat="1" x14ac:dyDescent="0.25">
      <c r="A25" s="307" t="s">
        <v>33</v>
      </c>
      <c r="B25" s="306"/>
      <c r="C25" s="300"/>
      <c r="D25" s="3" t="s">
        <v>34</v>
      </c>
      <c r="E25" s="296">
        <v>1800</v>
      </c>
      <c r="F25" s="3" t="s">
        <v>9</v>
      </c>
      <c r="G25" s="333"/>
      <c r="H25" s="355">
        <f t="shared" si="0"/>
        <v>0</v>
      </c>
    </row>
    <row r="26" spans="1:10" s="318" customFormat="1" x14ac:dyDescent="0.25">
      <c r="A26" s="307" t="s">
        <v>35</v>
      </c>
      <c r="B26" s="308"/>
      <c r="C26" s="304"/>
      <c r="D26" s="3" t="s">
        <v>34</v>
      </c>
      <c r="E26" s="296">
        <v>3600</v>
      </c>
      <c r="F26" s="3" t="s">
        <v>9</v>
      </c>
      <c r="G26" s="333"/>
      <c r="H26" s="355">
        <f t="shared" si="0"/>
        <v>0</v>
      </c>
    </row>
    <row r="27" spans="1:10" s="318" customFormat="1" x14ac:dyDescent="0.25">
      <c r="A27" s="302" t="s">
        <v>36</v>
      </c>
      <c r="B27" s="306"/>
      <c r="C27" s="300"/>
      <c r="D27" s="3" t="s">
        <v>37</v>
      </c>
      <c r="E27" s="296">
        <v>3050</v>
      </c>
      <c r="F27" s="16" t="s">
        <v>9</v>
      </c>
      <c r="G27" s="337"/>
      <c r="H27" s="355">
        <f t="shared" si="0"/>
        <v>0</v>
      </c>
    </row>
    <row r="28" spans="1:10" s="318" customFormat="1" x14ac:dyDescent="0.25">
      <c r="A28" s="302" t="s">
        <v>38</v>
      </c>
      <c r="B28" s="306"/>
      <c r="C28" s="304"/>
      <c r="D28" s="3" t="s">
        <v>39</v>
      </c>
      <c r="E28" s="296">
        <v>21</v>
      </c>
      <c r="F28" s="16" t="s">
        <v>16</v>
      </c>
      <c r="G28" s="337"/>
      <c r="H28" s="355">
        <f t="shared" si="0"/>
        <v>0</v>
      </c>
    </row>
    <row r="29" spans="1:10" s="318" customFormat="1" x14ac:dyDescent="0.25">
      <c r="A29" s="309" t="s">
        <v>40</v>
      </c>
      <c r="B29" s="310"/>
      <c r="C29" s="300"/>
      <c r="D29" s="3" t="s">
        <v>39</v>
      </c>
      <c r="E29" s="296">
        <v>79</v>
      </c>
      <c r="F29" s="16" t="s">
        <v>16</v>
      </c>
      <c r="G29" s="337"/>
      <c r="H29" s="355">
        <f t="shared" si="0"/>
        <v>0</v>
      </c>
    </row>
    <row r="30" spans="1:10" s="318" customFormat="1" x14ac:dyDescent="0.25">
      <c r="A30" s="302" t="s">
        <v>41</v>
      </c>
      <c r="B30" s="308"/>
      <c r="C30" s="304"/>
      <c r="D30" s="3" t="s">
        <v>19</v>
      </c>
      <c r="E30" s="296">
        <v>1</v>
      </c>
      <c r="F30" s="3" t="s">
        <v>20</v>
      </c>
      <c r="G30" s="333"/>
      <c r="H30" s="355">
        <f t="shared" si="0"/>
        <v>0</v>
      </c>
    </row>
    <row r="31" spans="1:10" s="318" customFormat="1" x14ac:dyDescent="0.25">
      <c r="A31" s="302" t="s">
        <v>42</v>
      </c>
      <c r="B31" s="311"/>
      <c r="C31" s="300"/>
      <c r="D31" s="3" t="s">
        <v>43</v>
      </c>
      <c r="E31" s="296">
        <v>8</v>
      </c>
      <c r="F31" s="3" t="s">
        <v>20</v>
      </c>
      <c r="G31" s="333"/>
      <c r="H31" s="355">
        <f t="shared" si="0"/>
        <v>0</v>
      </c>
      <c r="J31" s="221"/>
    </row>
    <row r="32" spans="1:10" s="318" customFormat="1" x14ac:dyDescent="0.25">
      <c r="A32" s="302" t="s">
        <v>44</v>
      </c>
      <c r="B32" s="306"/>
      <c r="C32" s="304"/>
      <c r="D32" s="3" t="s">
        <v>43</v>
      </c>
      <c r="E32" s="296">
        <v>9.5</v>
      </c>
      <c r="F32" s="22" t="s">
        <v>20</v>
      </c>
      <c r="G32" s="333"/>
      <c r="H32" s="355">
        <f t="shared" si="0"/>
        <v>0</v>
      </c>
    </row>
    <row r="33" spans="1:10" s="318" customFormat="1" x14ac:dyDescent="0.25">
      <c r="A33" s="302" t="s">
        <v>45</v>
      </c>
      <c r="B33" s="306"/>
      <c r="C33" s="300"/>
      <c r="D33" s="3"/>
      <c r="E33" s="296">
        <v>84</v>
      </c>
      <c r="F33" s="22" t="s">
        <v>46</v>
      </c>
      <c r="G33" s="335"/>
      <c r="H33" s="355">
        <f t="shared" si="0"/>
        <v>0</v>
      </c>
    </row>
    <row r="34" spans="1:10" s="318" customFormat="1" x14ac:dyDescent="0.25">
      <c r="A34" s="298" t="s">
        <v>47</v>
      </c>
      <c r="B34" s="308"/>
      <c r="C34" s="304"/>
      <c r="D34" s="3" t="s">
        <v>48</v>
      </c>
      <c r="E34" s="296">
        <v>130</v>
      </c>
      <c r="F34" s="3" t="s">
        <v>46</v>
      </c>
      <c r="G34" s="333"/>
      <c r="H34" s="355">
        <f t="shared" si="0"/>
        <v>0</v>
      </c>
    </row>
    <row r="35" spans="1:10" s="318" customFormat="1" ht="14" x14ac:dyDescent="0.3">
      <c r="A35" s="338" t="s">
        <v>255</v>
      </c>
      <c r="B35" s="339"/>
      <c r="C35" s="340"/>
      <c r="D35" s="341"/>
      <c r="E35" s="342"/>
      <c r="F35" s="343"/>
      <c r="G35" s="344"/>
      <c r="H35" s="356">
        <f t="shared" si="0"/>
        <v>0</v>
      </c>
    </row>
    <row r="36" spans="1:10" s="318" customFormat="1" x14ac:dyDescent="0.25">
      <c r="A36" s="517"/>
      <c r="B36" s="518"/>
      <c r="C36" s="518"/>
      <c r="D36" s="3"/>
      <c r="E36" s="345"/>
      <c r="F36" s="332"/>
      <c r="G36" s="333"/>
      <c r="H36" s="357">
        <f t="shared" si="0"/>
        <v>0</v>
      </c>
    </row>
    <row r="37" spans="1:10" s="318" customFormat="1" x14ac:dyDescent="0.25">
      <c r="A37" s="517"/>
      <c r="B37" s="518"/>
      <c r="C37" s="518"/>
      <c r="D37" s="3"/>
      <c r="E37" s="345"/>
      <c r="F37" s="332"/>
      <c r="G37" s="333"/>
      <c r="H37" s="357">
        <f t="shared" si="0"/>
        <v>0</v>
      </c>
    </row>
    <row r="38" spans="1:10" s="318" customFormat="1" ht="12" thickBot="1" x14ac:dyDescent="0.3">
      <c r="A38" s="515"/>
      <c r="B38" s="516"/>
      <c r="C38" s="516"/>
      <c r="D38" s="10"/>
      <c r="E38" s="347"/>
      <c r="F38" s="346"/>
      <c r="G38" s="348"/>
      <c r="H38" s="358">
        <f t="shared" si="0"/>
        <v>0</v>
      </c>
    </row>
    <row r="39" spans="1:10" s="318" customFormat="1" ht="11.5" x14ac:dyDescent="0.25">
      <c r="A39" s="334"/>
      <c r="B39" s="334"/>
      <c r="C39" s="349"/>
      <c r="D39" s="350"/>
      <c r="E39" s="351"/>
      <c r="F39" s="350"/>
      <c r="G39" s="334"/>
      <c r="H39" s="334"/>
    </row>
    <row r="40" spans="1:10" s="318" customFormat="1" ht="11.5" x14ac:dyDescent="0.25">
      <c r="C40" s="349"/>
      <c r="D40" s="350"/>
      <c r="E40" s="469"/>
      <c r="F40" s="470" t="s">
        <v>236</v>
      </c>
      <c r="G40" s="30"/>
      <c r="H40" s="297">
        <f>SUM(H4:H38)</f>
        <v>0</v>
      </c>
      <c r="J40" s="334"/>
    </row>
    <row r="41" spans="1:10" s="318" customFormat="1" ht="11.5" x14ac:dyDescent="0.25">
      <c r="C41" s="349"/>
      <c r="D41" s="350"/>
      <c r="E41" s="469"/>
      <c r="F41" s="471" t="s">
        <v>193</v>
      </c>
      <c r="G41" s="30"/>
      <c r="H41" s="297">
        <f>H40*30%</f>
        <v>0</v>
      </c>
      <c r="J41" s="334"/>
    </row>
    <row r="42" spans="1:10" s="318" customFormat="1" ht="11.5" x14ac:dyDescent="0.25">
      <c r="C42" s="349"/>
      <c r="D42" s="350"/>
      <c r="E42" s="469"/>
      <c r="F42" s="471" t="s">
        <v>278</v>
      </c>
      <c r="G42" s="30"/>
      <c r="H42" s="297">
        <f>SUM(H40+H41)*9%</f>
        <v>0</v>
      </c>
      <c r="J42" s="334"/>
    </row>
    <row r="43" spans="1:10" s="318" customFormat="1" ht="11.5" x14ac:dyDescent="0.25">
      <c r="C43" s="349"/>
      <c r="D43" s="350"/>
      <c r="E43" s="469"/>
      <c r="F43" s="470" t="s">
        <v>237</v>
      </c>
      <c r="G43" s="30"/>
      <c r="H43" s="297">
        <f>SUM(H40:H42)</f>
        <v>0</v>
      </c>
      <c r="J43" s="334"/>
    </row>
    <row r="44" spans="1:10" s="318" customFormat="1" ht="11.5" x14ac:dyDescent="0.25">
      <c r="A44" s="334"/>
      <c r="C44" s="349"/>
      <c r="D44" s="350"/>
      <c r="E44" s="469"/>
      <c r="F44" s="30"/>
      <c r="G44" s="470"/>
      <c r="H44" s="472" t="s">
        <v>198</v>
      </c>
    </row>
    <row r="45" spans="1:10" s="318" customFormat="1" ht="11.5" x14ac:dyDescent="0.25">
      <c r="B45" s="334"/>
      <c r="C45" s="349"/>
      <c r="D45" s="350"/>
      <c r="E45" s="352"/>
    </row>
  </sheetData>
  <sheetProtection sheet="1" objects="1" scenarios="1"/>
  <mergeCells count="4">
    <mergeCell ref="A38:C38"/>
    <mergeCell ref="A36:C36"/>
    <mergeCell ref="A37:C37"/>
    <mergeCell ref="A1:C1"/>
  </mergeCells>
  <phoneticPr fontId="14" type="noConversion"/>
  <printOptions horizontalCentered="1"/>
  <pageMargins left="0.5" right="0.5" top="0.9" bottom="0.75" header="0.5" footer="0.5"/>
  <pageSetup scale="90" fitToHeight="0" orientation="landscape" r:id="rId1"/>
  <headerFooter alignWithMargins="0">
    <oddHeader xml:space="preserve">&amp;C&amp;"Arial,Bold"&amp;12City of Kent 
Engineer's Cost Estimate </oddHeader>
    <oddFooter>&amp;LCity of Kent - Engineer's Cost Estimate &amp; Bond Quantity Worksheet&amp;CPage 1 of 9&amp;RUpdated &amp;D</oddFooter>
  </headerFooter>
  <ignoredErrors>
    <ignoredError sqref="H35 H38 H36:H3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showGridLines="0" showZeros="0" zoomScale="85" zoomScaleNormal="85" workbookViewId="0">
      <pane ySplit="4" topLeftCell="A188" activePane="bottomLeft" state="frozenSplit"/>
      <selection pane="bottomLeft" activeCell="E276" sqref="E276"/>
    </sheetView>
  </sheetViews>
  <sheetFormatPr defaultColWidth="9.1796875" defaultRowHeight="14.15" customHeight="1" x14ac:dyDescent="0.15"/>
  <cols>
    <col min="1" max="1" width="37.1796875" style="366" customWidth="1"/>
    <col min="2" max="2" width="11.54296875" style="467" bestFit="1" customWidth="1"/>
    <col min="3" max="3" width="5.81640625" style="468" customWidth="1"/>
    <col min="4" max="4" width="7.7265625" style="366" customWidth="1"/>
    <col min="5" max="5" width="15.7265625" style="366" customWidth="1"/>
    <col min="6" max="6" width="7.7265625" style="366" customWidth="1"/>
    <col min="7" max="7" width="15.7265625" style="366" customWidth="1"/>
    <col min="8" max="8" width="7.7265625" style="366" customWidth="1"/>
    <col min="9" max="9" width="15.7265625" style="366" customWidth="1"/>
    <col min="10" max="10" width="7.7265625" style="366" customWidth="1"/>
    <col min="11" max="11" width="15.7265625" style="366" customWidth="1"/>
    <col min="12" max="16384" width="9.1796875" style="366"/>
  </cols>
  <sheetData>
    <row r="1" spans="1:11" ht="14.15" customHeight="1" x14ac:dyDescent="0.25">
      <c r="A1" s="359"/>
      <c r="B1" s="360"/>
      <c r="C1" s="361"/>
      <c r="D1" s="362" t="s">
        <v>50</v>
      </c>
      <c r="E1" s="363"/>
      <c r="F1" s="362" t="s">
        <v>51</v>
      </c>
      <c r="G1" s="364"/>
      <c r="H1" s="362" t="s">
        <v>52</v>
      </c>
      <c r="I1" s="365"/>
      <c r="J1" s="521" t="s">
        <v>259</v>
      </c>
      <c r="K1" s="522"/>
    </row>
    <row r="2" spans="1:11" ht="14.15" customHeight="1" x14ac:dyDescent="0.25">
      <c r="A2" s="367"/>
      <c r="B2" s="368"/>
      <c r="C2" s="369"/>
      <c r="D2" s="370" t="s">
        <v>53</v>
      </c>
      <c r="E2" s="371"/>
      <c r="F2" s="370" t="s">
        <v>54</v>
      </c>
      <c r="G2" s="371"/>
      <c r="H2" s="370" t="s">
        <v>54</v>
      </c>
      <c r="I2" s="371"/>
      <c r="J2" s="523"/>
      <c r="K2" s="524"/>
    </row>
    <row r="3" spans="1:11" s="375" customFormat="1" ht="14.15" customHeight="1" x14ac:dyDescent="0.25">
      <c r="A3" s="367"/>
      <c r="B3" s="368"/>
      <c r="C3" s="372"/>
      <c r="D3" s="527" t="s">
        <v>199</v>
      </c>
      <c r="E3" s="528"/>
      <c r="F3" s="527" t="s">
        <v>200</v>
      </c>
      <c r="G3" s="528"/>
      <c r="H3" s="370" t="s">
        <v>201</v>
      </c>
      <c r="I3" s="373"/>
      <c r="J3" s="370" t="s">
        <v>260</v>
      </c>
      <c r="K3" s="374"/>
    </row>
    <row r="4" spans="1:11" ht="13.5" customHeight="1" thickBot="1" x14ac:dyDescent="0.3">
      <c r="A4" s="376"/>
      <c r="B4" s="377" t="s">
        <v>56</v>
      </c>
      <c r="C4" s="378" t="s">
        <v>0</v>
      </c>
      <c r="D4" s="378" t="s">
        <v>55</v>
      </c>
      <c r="E4" s="378" t="s">
        <v>4</v>
      </c>
      <c r="F4" s="378" t="s">
        <v>55</v>
      </c>
      <c r="G4" s="378" t="s">
        <v>4</v>
      </c>
      <c r="H4" s="378" t="s">
        <v>55</v>
      </c>
      <c r="I4" s="378" t="s">
        <v>4</v>
      </c>
      <c r="J4" s="379" t="s">
        <v>55</v>
      </c>
      <c r="K4" s="380" t="s">
        <v>4</v>
      </c>
    </row>
    <row r="5" spans="1:11" ht="12" thickTop="1" x14ac:dyDescent="0.25">
      <c r="A5" s="381"/>
      <c r="B5" s="382"/>
      <c r="C5" s="383"/>
      <c r="D5" s="383"/>
      <c r="E5" s="383"/>
      <c r="F5" s="383"/>
      <c r="G5" s="383"/>
      <c r="H5" s="383"/>
      <c r="I5" s="383"/>
      <c r="J5" s="384"/>
      <c r="K5" s="385"/>
    </row>
    <row r="6" spans="1:11" ht="15" customHeight="1" x14ac:dyDescent="0.15">
      <c r="A6" s="386" t="s">
        <v>234</v>
      </c>
      <c r="B6" s="387"/>
      <c r="C6" s="388"/>
      <c r="D6" s="388"/>
      <c r="E6" s="388"/>
      <c r="F6" s="388"/>
      <c r="G6" s="388"/>
      <c r="H6" s="388"/>
      <c r="I6" s="388"/>
      <c r="J6" s="388"/>
      <c r="K6" s="389"/>
    </row>
    <row r="7" spans="1:11" ht="14.15" customHeight="1" x14ac:dyDescent="0.25">
      <c r="A7" s="1" t="s">
        <v>58</v>
      </c>
      <c r="B7" s="2">
        <v>8</v>
      </c>
      <c r="C7" s="3" t="s">
        <v>6</v>
      </c>
      <c r="D7" s="333"/>
      <c r="E7" s="5">
        <f t="shared" ref="E7:E38" si="0">B7*D7</f>
        <v>0</v>
      </c>
      <c r="F7" s="333"/>
      <c r="G7" s="5">
        <f t="shared" ref="G7:G38" si="1">B7*F7</f>
        <v>0</v>
      </c>
      <c r="H7" s="333"/>
      <c r="I7" s="5">
        <f t="shared" ref="I7:I38" si="2">B7*H7</f>
        <v>0</v>
      </c>
      <c r="J7" s="333"/>
      <c r="K7" s="39">
        <f>B7*J7</f>
        <v>0</v>
      </c>
    </row>
    <row r="8" spans="1:11" ht="14.15" customHeight="1" x14ac:dyDescent="0.25">
      <c r="A8" s="1" t="s">
        <v>59</v>
      </c>
      <c r="B8" s="2">
        <v>11</v>
      </c>
      <c r="C8" s="3" t="s">
        <v>6</v>
      </c>
      <c r="D8" s="333"/>
      <c r="E8" s="5">
        <f t="shared" si="0"/>
        <v>0</v>
      </c>
      <c r="F8" s="333"/>
      <c r="G8" s="5">
        <f t="shared" si="1"/>
        <v>0</v>
      </c>
      <c r="H8" s="333"/>
      <c r="I8" s="5">
        <f t="shared" si="2"/>
        <v>0</v>
      </c>
      <c r="J8" s="333"/>
      <c r="K8" s="39">
        <f t="shared" ref="K8:K38" si="3">B8*J8</f>
        <v>0</v>
      </c>
    </row>
    <row r="9" spans="1:11" ht="14.15" customHeight="1" x14ac:dyDescent="0.25">
      <c r="A9" s="1" t="s">
        <v>276</v>
      </c>
      <c r="B9" s="6">
        <v>2363</v>
      </c>
      <c r="C9" s="7" t="s">
        <v>61</v>
      </c>
      <c r="D9" s="333"/>
      <c r="E9" s="5">
        <f t="shared" si="0"/>
        <v>0</v>
      </c>
      <c r="F9" s="333"/>
      <c r="G9" s="5">
        <f t="shared" si="1"/>
        <v>0</v>
      </c>
      <c r="H9" s="333"/>
      <c r="I9" s="5">
        <f t="shared" si="2"/>
        <v>0</v>
      </c>
      <c r="J9" s="333"/>
      <c r="K9" s="39">
        <f t="shared" si="3"/>
        <v>0</v>
      </c>
    </row>
    <row r="10" spans="1:11" ht="14.15" customHeight="1" x14ac:dyDescent="0.25">
      <c r="A10" s="1" t="s">
        <v>125</v>
      </c>
      <c r="B10" s="2">
        <v>325</v>
      </c>
      <c r="C10" s="3" t="s">
        <v>9</v>
      </c>
      <c r="D10" s="333"/>
      <c r="E10" s="5">
        <f t="shared" si="0"/>
        <v>0</v>
      </c>
      <c r="F10" s="333"/>
      <c r="G10" s="5">
        <f t="shared" si="1"/>
        <v>0</v>
      </c>
      <c r="H10" s="333"/>
      <c r="I10" s="5">
        <f t="shared" si="2"/>
        <v>0</v>
      </c>
      <c r="J10" s="333"/>
      <c r="K10" s="39">
        <f t="shared" si="3"/>
        <v>0</v>
      </c>
    </row>
    <row r="11" spans="1:11" ht="14.15" customHeight="1" x14ac:dyDescent="0.25">
      <c r="A11" s="1" t="s">
        <v>126</v>
      </c>
      <c r="B11" s="2">
        <v>600</v>
      </c>
      <c r="C11" s="3" t="s">
        <v>9</v>
      </c>
      <c r="D11" s="333"/>
      <c r="E11" s="5">
        <f t="shared" si="0"/>
        <v>0</v>
      </c>
      <c r="F11" s="333"/>
      <c r="G11" s="5">
        <f t="shared" si="1"/>
        <v>0</v>
      </c>
      <c r="H11" s="333"/>
      <c r="I11" s="5">
        <f t="shared" si="2"/>
        <v>0</v>
      </c>
      <c r="J11" s="333"/>
      <c r="K11" s="39">
        <f t="shared" si="3"/>
        <v>0</v>
      </c>
    </row>
    <row r="12" spans="1:11" ht="14.15" customHeight="1" x14ac:dyDescent="0.25">
      <c r="A12" s="1" t="s">
        <v>60</v>
      </c>
      <c r="B12" s="6">
        <v>13000</v>
      </c>
      <c r="C12" s="3" t="s">
        <v>61</v>
      </c>
      <c r="D12" s="333"/>
      <c r="E12" s="5">
        <f t="shared" si="0"/>
        <v>0</v>
      </c>
      <c r="F12" s="333"/>
      <c r="G12" s="5">
        <f t="shared" si="1"/>
        <v>0</v>
      </c>
      <c r="H12" s="333"/>
      <c r="I12" s="5">
        <f t="shared" si="2"/>
        <v>0</v>
      </c>
      <c r="J12" s="333"/>
      <c r="K12" s="39">
        <f t="shared" si="3"/>
        <v>0</v>
      </c>
    </row>
    <row r="13" spans="1:11" ht="14.15" customHeight="1" x14ac:dyDescent="0.25">
      <c r="A13" s="1" t="s">
        <v>62</v>
      </c>
      <c r="B13" s="2">
        <v>2.5</v>
      </c>
      <c r="C13" s="3" t="s">
        <v>6</v>
      </c>
      <c r="D13" s="333"/>
      <c r="E13" s="5">
        <f t="shared" si="0"/>
        <v>0</v>
      </c>
      <c r="F13" s="333"/>
      <c r="G13" s="5">
        <f t="shared" si="1"/>
        <v>0</v>
      </c>
      <c r="H13" s="333"/>
      <c r="I13" s="5">
        <f t="shared" si="2"/>
        <v>0</v>
      </c>
      <c r="J13" s="333"/>
      <c r="K13" s="39">
        <f t="shared" si="3"/>
        <v>0</v>
      </c>
    </row>
    <row r="14" spans="1:11" ht="14.15" customHeight="1" x14ac:dyDescent="0.25">
      <c r="A14" s="1" t="s">
        <v>63</v>
      </c>
      <c r="B14" s="2">
        <v>5</v>
      </c>
      <c r="C14" s="3" t="s">
        <v>6</v>
      </c>
      <c r="D14" s="333"/>
      <c r="E14" s="5">
        <f t="shared" si="0"/>
        <v>0</v>
      </c>
      <c r="F14" s="333"/>
      <c r="G14" s="5">
        <f t="shared" si="1"/>
        <v>0</v>
      </c>
      <c r="H14" s="333"/>
      <c r="I14" s="5">
        <f t="shared" si="2"/>
        <v>0</v>
      </c>
      <c r="J14" s="333"/>
      <c r="K14" s="39">
        <f t="shared" si="3"/>
        <v>0</v>
      </c>
    </row>
    <row r="15" spans="1:11" ht="14.15" customHeight="1" x14ac:dyDescent="0.25">
      <c r="A15" s="1" t="s">
        <v>64</v>
      </c>
      <c r="B15" s="2">
        <v>25</v>
      </c>
      <c r="C15" s="3" t="s">
        <v>16</v>
      </c>
      <c r="D15" s="333"/>
      <c r="E15" s="5">
        <f t="shared" si="0"/>
        <v>0</v>
      </c>
      <c r="F15" s="333"/>
      <c r="G15" s="5">
        <f t="shared" si="1"/>
        <v>0</v>
      </c>
      <c r="H15" s="333"/>
      <c r="I15" s="5">
        <f t="shared" si="2"/>
        <v>0</v>
      </c>
      <c r="J15" s="333"/>
      <c r="K15" s="39">
        <f t="shared" si="3"/>
        <v>0</v>
      </c>
    </row>
    <row r="16" spans="1:11" ht="14.15" customHeight="1" x14ac:dyDescent="0.25">
      <c r="A16" s="1" t="s">
        <v>298</v>
      </c>
      <c r="B16" s="2">
        <v>19.5</v>
      </c>
      <c r="C16" s="3" t="s">
        <v>16</v>
      </c>
      <c r="D16" s="333"/>
      <c r="E16" s="5">
        <f t="shared" si="0"/>
        <v>0</v>
      </c>
      <c r="F16" s="333"/>
      <c r="G16" s="5">
        <f t="shared" si="1"/>
        <v>0</v>
      </c>
      <c r="H16" s="333"/>
      <c r="I16" s="5">
        <f t="shared" si="2"/>
        <v>0</v>
      </c>
      <c r="J16" s="333"/>
      <c r="K16" s="39">
        <f t="shared" si="3"/>
        <v>0</v>
      </c>
    </row>
    <row r="17" spans="1:11" ht="14.15" customHeight="1" x14ac:dyDescent="0.25">
      <c r="A17" s="1" t="s">
        <v>65</v>
      </c>
      <c r="B17" s="2">
        <v>18</v>
      </c>
      <c r="C17" s="3" t="s">
        <v>16</v>
      </c>
      <c r="D17" s="333"/>
      <c r="E17" s="5">
        <f t="shared" si="0"/>
        <v>0</v>
      </c>
      <c r="F17" s="333"/>
      <c r="G17" s="5">
        <f t="shared" si="1"/>
        <v>0</v>
      </c>
      <c r="H17" s="333"/>
      <c r="I17" s="5">
        <f t="shared" si="2"/>
        <v>0</v>
      </c>
      <c r="J17" s="333"/>
      <c r="K17" s="39">
        <f t="shared" si="3"/>
        <v>0</v>
      </c>
    </row>
    <row r="18" spans="1:11" ht="14.15" customHeight="1" x14ac:dyDescent="0.25">
      <c r="A18" s="1" t="s">
        <v>66</v>
      </c>
      <c r="B18" s="2">
        <v>1563</v>
      </c>
      <c r="C18" s="3" t="s">
        <v>9</v>
      </c>
      <c r="D18" s="333"/>
      <c r="E18" s="5">
        <f t="shared" si="0"/>
        <v>0</v>
      </c>
      <c r="F18" s="333"/>
      <c r="G18" s="5">
        <f t="shared" si="1"/>
        <v>0</v>
      </c>
      <c r="H18" s="333"/>
      <c r="I18" s="5">
        <f t="shared" si="2"/>
        <v>0</v>
      </c>
      <c r="J18" s="333"/>
      <c r="K18" s="39">
        <f t="shared" si="3"/>
        <v>0</v>
      </c>
    </row>
    <row r="19" spans="1:11" ht="14.15" customHeight="1" x14ac:dyDescent="0.25">
      <c r="A19" s="1" t="s">
        <v>67</v>
      </c>
      <c r="B19" s="2">
        <v>14</v>
      </c>
      <c r="C19" s="3" t="s">
        <v>16</v>
      </c>
      <c r="D19" s="333"/>
      <c r="E19" s="5">
        <f t="shared" si="0"/>
        <v>0</v>
      </c>
      <c r="F19" s="333"/>
      <c r="G19" s="5">
        <f t="shared" si="1"/>
        <v>0</v>
      </c>
      <c r="H19" s="333"/>
      <c r="I19" s="5">
        <f t="shared" si="2"/>
        <v>0</v>
      </c>
      <c r="J19" s="333"/>
      <c r="K19" s="39">
        <f t="shared" si="3"/>
        <v>0</v>
      </c>
    </row>
    <row r="20" spans="1:11" ht="14.15" customHeight="1" x14ac:dyDescent="0.25">
      <c r="A20" s="1" t="s">
        <v>68</v>
      </c>
      <c r="B20" s="2">
        <v>27</v>
      </c>
      <c r="C20" s="3" t="s">
        <v>6</v>
      </c>
      <c r="D20" s="333"/>
      <c r="E20" s="5">
        <f t="shared" si="0"/>
        <v>0</v>
      </c>
      <c r="F20" s="333"/>
      <c r="G20" s="5">
        <f t="shared" si="1"/>
        <v>0</v>
      </c>
      <c r="H20" s="333"/>
      <c r="I20" s="5">
        <f t="shared" si="2"/>
        <v>0</v>
      </c>
      <c r="J20" s="333"/>
      <c r="K20" s="39">
        <f t="shared" si="3"/>
        <v>0</v>
      </c>
    </row>
    <row r="21" spans="1:11" ht="14.15" customHeight="1" x14ac:dyDescent="0.25">
      <c r="A21" s="1" t="s">
        <v>69</v>
      </c>
      <c r="B21" s="2">
        <v>30</v>
      </c>
      <c r="C21" s="3" t="s">
        <v>6</v>
      </c>
      <c r="D21" s="333"/>
      <c r="E21" s="5">
        <f t="shared" si="0"/>
        <v>0</v>
      </c>
      <c r="F21" s="333"/>
      <c r="G21" s="5">
        <f t="shared" si="1"/>
        <v>0</v>
      </c>
      <c r="H21" s="333"/>
      <c r="I21" s="5">
        <f t="shared" si="2"/>
        <v>0</v>
      </c>
      <c r="J21" s="333"/>
      <c r="K21" s="39">
        <f t="shared" si="3"/>
        <v>0</v>
      </c>
    </row>
    <row r="22" spans="1:11" ht="14.15" customHeight="1" x14ac:dyDescent="0.25">
      <c r="A22" s="1" t="s">
        <v>70</v>
      </c>
      <c r="B22" s="2">
        <v>45</v>
      </c>
      <c r="C22" s="3" t="s">
        <v>6</v>
      </c>
      <c r="D22" s="333"/>
      <c r="E22" s="5">
        <f t="shared" si="0"/>
        <v>0</v>
      </c>
      <c r="F22" s="333"/>
      <c r="G22" s="5">
        <f t="shared" si="1"/>
        <v>0</v>
      </c>
      <c r="H22" s="333"/>
      <c r="I22" s="5">
        <f t="shared" si="2"/>
        <v>0</v>
      </c>
      <c r="J22" s="333"/>
      <c r="K22" s="39">
        <f t="shared" si="3"/>
        <v>0</v>
      </c>
    </row>
    <row r="23" spans="1:11" ht="14.15" customHeight="1" x14ac:dyDescent="0.25">
      <c r="A23" s="1" t="s">
        <v>71</v>
      </c>
      <c r="B23" s="2">
        <v>62</v>
      </c>
      <c r="C23" s="3" t="s">
        <v>20</v>
      </c>
      <c r="D23" s="333"/>
      <c r="E23" s="5">
        <f t="shared" si="0"/>
        <v>0</v>
      </c>
      <c r="F23" s="333"/>
      <c r="G23" s="5">
        <f t="shared" si="1"/>
        <v>0</v>
      </c>
      <c r="H23" s="333"/>
      <c r="I23" s="5">
        <f t="shared" si="2"/>
        <v>0</v>
      </c>
      <c r="J23" s="333"/>
      <c r="K23" s="39">
        <f t="shared" si="3"/>
        <v>0</v>
      </c>
    </row>
    <row r="24" spans="1:11" ht="14.15" customHeight="1" x14ac:dyDescent="0.25">
      <c r="A24" s="1" t="s">
        <v>72</v>
      </c>
      <c r="B24" s="2">
        <v>86</v>
      </c>
      <c r="C24" s="3" t="s">
        <v>20</v>
      </c>
      <c r="D24" s="333"/>
      <c r="E24" s="5">
        <f t="shared" si="0"/>
        <v>0</v>
      </c>
      <c r="F24" s="333"/>
      <c r="G24" s="5">
        <f t="shared" si="1"/>
        <v>0</v>
      </c>
      <c r="H24" s="333"/>
      <c r="I24" s="5">
        <f t="shared" si="2"/>
        <v>0</v>
      </c>
      <c r="J24" s="333"/>
      <c r="K24" s="39">
        <f t="shared" si="3"/>
        <v>0</v>
      </c>
    </row>
    <row r="25" spans="1:11" ht="14.15" customHeight="1" x14ac:dyDescent="0.25">
      <c r="A25" s="1" t="s">
        <v>73</v>
      </c>
      <c r="B25" s="2">
        <v>152</v>
      </c>
      <c r="C25" s="3" t="s">
        <v>20</v>
      </c>
      <c r="D25" s="333"/>
      <c r="E25" s="5">
        <f t="shared" si="0"/>
        <v>0</v>
      </c>
      <c r="F25" s="333"/>
      <c r="G25" s="5">
        <f t="shared" si="1"/>
        <v>0</v>
      </c>
      <c r="H25" s="333"/>
      <c r="I25" s="5">
        <f t="shared" si="2"/>
        <v>0</v>
      </c>
      <c r="J25" s="333"/>
      <c r="K25" s="39">
        <f t="shared" si="3"/>
        <v>0</v>
      </c>
    </row>
    <row r="26" spans="1:11" ht="14.15" customHeight="1" x14ac:dyDescent="0.25">
      <c r="A26" s="1" t="s">
        <v>74</v>
      </c>
      <c r="B26" s="2">
        <v>2</v>
      </c>
      <c r="C26" s="3" t="s">
        <v>20</v>
      </c>
      <c r="D26" s="333"/>
      <c r="E26" s="5">
        <f t="shared" si="0"/>
        <v>0</v>
      </c>
      <c r="F26" s="333"/>
      <c r="G26" s="5">
        <f t="shared" si="1"/>
        <v>0</v>
      </c>
      <c r="H26" s="333"/>
      <c r="I26" s="5">
        <f t="shared" si="2"/>
        <v>0</v>
      </c>
      <c r="J26" s="333"/>
      <c r="K26" s="39">
        <f t="shared" si="3"/>
        <v>0</v>
      </c>
    </row>
    <row r="27" spans="1:11" ht="14.15" customHeight="1" x14ac:dyDescent="0.25">
      <c r="A27" s="1" t="s">
        <v>75</v>
      </c>
      <c r="B27" s="2">
        <v>1.25</v>
      </c>
      <c r="C27" s="3" t="s">
        <v>20</v>
      </c>
      <c r="D27" s="333"/>
      <c r="E27" s="5">
        <f t="shared" si="0"/>
        <v>0</v>
      </c>
      <c r="F27" s="333"/>
      <c r="G27" s="5">
        <f t="shared" si="1"/>
        <v>0</v>
      </c>
      <c r="H27" s="333"/>
      <c r="I27" s="5">
        <f t="shared" si="2"/>
        <v>0</v>
      </c>
      <c r="J27" s="333"/>
      <c r="K27" s="39">
        <f t="shared" si="3"/>
        <v>0</v>
      </c>
    </row>
    <row r="28" spans="1:11" ht="14.15" customHeight="1" x14ac:dyDescent="0.25">
      <c r="A28" s="1" t="s">
        <v>299</v>
      </c>
      <c r="B28" s="2">
        <v>90</v>
      </c>
      <c r="C28" s="3" t="s">
        <v>9</v>
      </c>
      <c r="D28" s="333"/>
      <c r="E28" s="5">
        <f t="shared" si="0"/>
        <v>0</v>
      </c>
      <c r="F28" s="333"/>
      <c r="G28" s="5">
        <f t="shared" si="1"/>
        <v>0</v>
      </c>
      <c r="H28" s="333"/>
      <c r="I28" s="5">
        <f t="shared" si="2"/>
        <v>0</v>
      </c>
      <c r="J28" s="333"/>
      <c r="K28" s="39">
        <f t="shared" si="3"/>
        <v>0</v>
      </c>
    </row>
    <row r="29" spans="1:11" ht="14.15" customHeight="1" x14ac:dyDescent="0.25">
      <c r="A29" s="1" t="s">
        <v>277</v>
      </c>
      <c r="B29" s="2">
        <v>104</v>
      </c>
      <c r="C29" s="3" t="s">
        <v>9</v>
      </c>
      <c r="D29" s="333"/>
      <c r="E29" s="5">
        <f t="shared" si="0"/>
        <v>0</v>
      </c>
      <c r="F29" s="333"/>
      <c r="G29" s="5">
        <f t="shared" si="1"/>
        <v>0</v>
      </c>
      <c r="H29" s="333"/>
      <c r="I29" s="5">
        <f t="shared" si="2"/>
        <v>0</v>
      </c>
      <c r="J29" s="333"/>
      <c r="K29" s="39">
        <f t="shared" si="3"/>
        <v>0</v>
      </c>
    </row>
    <row r="30" spans="1:11" ht="14.15" customHeight="1" x14ac:dyDescent="0.25">
      <c r="A30" s="1" t="s">
        <v>76</v>
      </c>
      <c r="B30" s="2">
        <v>20</v>
      </c>
      <c r="C30" s="3" t="s">
        <v>9</v>
      </c>
      <c r="D30" s="333"/>
      <c r="E30" s="5">
        <f t="shared" si="0"/>
        <v>0</v>
      </c>
      <c r="F30" s="333"/>
      <c r="G30" s="5">
        <f t="shared" si="1"/>
        <v>0</v>
      </c>
      <c r="H30" s="333"/>
      <c r="I30" s="5">
        <f t="shared" si="2"/>
        <v>0</v>
      </c>
      <c r="J30" s="333"/>
      <c r="K30" s="39">
        <f t="shared" si="3"/>
        <v>0</v>
      </c>
    </row>
    <row r="31" spans="1:11" ht="14.15" customHeight="1" x14ac:dyDescent="0.25">
      <c r="A31" s="1" t="s">
        <v>44</v>
      </c>
      <c r="B31" s="2">
        <v>10</v>
      </c>
      <c r="C31" s="3" t="s">
        <v>20</v>
      </c>
      <c r="D31" s="333"/>
      <c r="E31" s="5">
        <f t="shared" si="0"/>
        <v>0</v>
      </c>
      <c r="F31" s="333"/>
      <c r="G31" s="5">
        <f t="shared" si="1"/>
        <v>0</v>
      </c>
      <c r="H31" s="333"/>
      <c r="I31" s="5">
        <f t="shared" si="2"/>
        <v>0</v>
      </c>
      <c r="J31" s="333"/>
      <c r="K31" s="39">
        <f t="shared" si="3"/>
        <v>0</v>
      </c>
    </row>
    <row r="32" spans="1:11" ht="14.15" customHeight="1" x14ac:dyDescent="0.25">
      <c r="A32" s="1" t="s">
        <v>324</v>
      </c>
      <c r="B32" s="2">
        <v>30</v>
      </c>
      <c r="C32" s="3" t="s">
        <v>6</v>
      </c>
      <c r="D32" s="333"/>
      <c r="E32" s="5">
        <f t="shared" si="0"/>
        <v>0</v>
      </c>
      <c r="F32" s="333"/>
      <c r="G32" s="5">
        <f t="shared" si="1"/>
        <v>0</v>
      </c>
      <c r="H32" s="333"/>
      <c r="I32" s="5">
        <f t="shared" si="2"/>
        <v>0</v>
      </c>
      <c r="J32" s="333"/>
      <c r="K32" s="39">
        <f t="shared" si="3"/>
        <v>0</v>
      </c>
    </row>
    <row r="33" spans="1:11" ht="14.15" customHeight="1" x14ac:dyDescent="0.25">
      <c r="A33" s="1" t="s">
        <v>77</v>
      </c>
      <c r="B33" s="2">
        <v>98</v>
      </c>
      <c r="C33" s="3" t="s">
        <v>46</v>
      </c>
      <c r="D33" s="333"/>
      <c r="E33" s="5">
        <f t="shared" si="0"/>
        <v>0</v>
      </c>
      <c r="F33" s="333"/>
      <c r="G33" s="5">
        <f t="shared" si="1"/>
        <v>0</v>
      </c>
      <c r="H33" s="333"/>
      <c r="I33" s="5">
        <f t="shared" si="2"/>
        <v>0</v>
      </c>
      <c r="J33" s="333"/>
      <c r="K33" s="39">
        <f t="shared" si="3"/>
        <v>0</v>
      </c>
    </row>
    <row r="34" spans="1:11" ht="14.15" customHeight="1" x14ac:dyDescent="0.25">
      <c r="A34" s="1" t="s">
        <v>78</v>
      </c>
      <c r="B34" s="2">
        <v>9</v>
      </c>
      <c r="C34" s="3" t="s">
        <v>20</v>
      </c>
      <c r="D34" s="333"/>
      <c r="E34" s="5">
        <f t="shared" si="0"/>
        <v>0</v>
      </c>
      <c r="F34" s="333"/>
      <c r="G34" s="5">
        <f t="shared" si="1"/>
        <v>0</v>
      </c>
      <c r="H34" s="333"/>
      <c r="I34" s="5">
        <f t="shared" si="2"/>
        <v>0</v>
      </c>
      <c r="J34" s="333"/>
      <c r="K34" s="39">
        <f t="shared" si="3"/>
        <v>0</v>
      </c>
    </row>
    <row r="35" spans="1:11" ht="14.15" customHeight="1" x14ac:dyDescent="0.25">
      <c r="A35" s="1" t="s">
        <v>79</v>
      </c>
      <c r="B35" s="2">
        <v>10</v>
      </c>
      <c r="C35" s="3" t="s">
        <v>20</v>
      </c>
      <c r="D35" s="333"/>
      <c r="E35" s="5">
        <f t="shared" si="0"/>
        <v>0</v>
      </c>
      <c r="F35" s="333"/>
      <c r="G35" s="5">
        <f t="shared" si="1"/>
        <v>0</v>
      </c>
      <c r="H35" s="333"/>
      <c r="I35" s="5">
        <f t="shared" si="2"/>
        <v>0</v>
      </c>
      <c r="J35" s="333"/>
      <c r="K35" s="39">
        <f t="shared" si="3"/>
        <v>0</v>
      </c>
    </row>
    <row r="36" spans="1:11" ht="14.15" customHeight="1" x14ac:dyDescent="0.25">
      <c r="A36" s="1" t="s">
        <v>80</v>
      </c>
      <c r="B36" s="2">
        <v>9.5</v>
      </c>
      <c r="C36" s="3" t="s">
        <v>20</v>
      </c>
      <c r="D36" s="333"/>
      <c r="E36" s="5">
        <f t="shared" si="0"/>
        <v>0</v>
      </c>
      <c r="F36" s="333"/>
      <c r="G36" s="5">
        <f t="shared" si="1"/>
        <v>0</v>
      </c>
      <c r="H36" s="333"/>
      <c r="I36" s="5">
        <f t="shared" si="2"/>
        <v>0</v>
      </c>
      <c r="J36" s="333"/>
      <c r="K36" s="39">
        <f t="shared" si="3"/>
        <v>0</v>
      </c>
    </row>
    <row r="37" spans="1:11" ht="14.15" customHeight="1" x14ac:dyDescent="0.25">
      <c r="A37" s="1" t="s">
        <v>81</v>
      </c>
      <c r="B37" s="2">
        <v>66</v>
      </c>
      <c r="C37" s="3" t="s">
        <v>82</v>
      </c>
      <c r="D37" s="333"/>
      <c r="E37" s="5">
        <f t="shared" si="0"/>
        <v>0</v>
      </c>
      <c r="F37" s="333"/>
      <c r="G37" s="5">
        <f t="shared" si="1"/>
        <v>0</v>
      </c>
      <c r="H37" s="333"/>
      <c r="I37" s="5">
        <f t="shared" si="2"/>
        <v>0</v>
      </c>
      <c r="J37" s="337"/>
      <c r="K37" s="39">
        <f t="shared" si="3"/>
        <v>0</v>
      </c>
    </row>
    <row r="38" spans="1:11" ht="14.15" customHeight="1" thickBot="1" x14ac:dyDescent="0.3">
      <c r="A38" s="8" t="s">
        <v>83</v>
      </c>
      <c r="B38" s="9">
        <v>13</v>
      </c>
      <c r="C38" s="10" t="s">
        <v>82</v>
      </c>
      <c r="D38" s="348"/>
      <c r="E38" s="11">
        <f t="shared" si="0"/>
        <v>0</v>
      </c>
      <c r="F38" s="348"/>
      <c r="G38" s="11">
        <f t="shared" si="1"/>
        <v>0</v>
      </c>
      <c r="H38" s="348"/>
      <c r="I38" s="11">
        <f t="shared" si="2"/>
        <v>0</v>
      </c>
      <c r="J38" s="348"/>
      <c r="K38" s="11">
        <f t="shared" si="3"/>
        <v>0</v>
      </c>
    </row>
    <row r="39" spans="1:11" ht="14.15" customHeight="1" x14ac:dyDescent="0.25">
      <c r="A39" s="334"/>
      <c r="B39" s="392"/>
      <c r="C39" s="350"/>
      <c r="D39" s="334"/>
      <c r="E39" s="393"/>
      <c r="F39" s="334"/>
      <c r="G39" s="393"/>
      <c r="H39" s="334"/>
      <c r="I39" s="393"/>
      <c r="J39" s="334"/>
      <c r="K39" s="393"/>
    </row>
    <row r="40" spans="1:11" ht="14.15" customHeight="1" x14ac:dyDescent="0.25">
      <c r="A40" s="334"/>
      <c r="B40" s="473" t="s">
        <v>84</v>
      </c>
      <c r="C40" s="350"/>
      <c r="D40" s="334"/>
      <c r="E40" s="14">
        <f>SUM(E7:E38)</f>
        <v>0</v>
      </c>
      <c r="F40" s="334"/>
      <c r="G40" s="14">
        <f>SUM(G7:G38)</f>
        <v>0</v>
      </c>
      <c r="H40" s="334"/>
      <c r="I40" s="14">
        <f>SUM(I7:I38)</f>
        <v>0</v>
      </c>
      <c r="J40" s="334"/>
      <c r="K40" s="14">
        <f>SUM(K6:K38)</f>
        <v>0</v>
      </c>
    </row>
    <row r="41" spans="1:11" s="394" customFormat="1" ht="13.5" customHeight="1" thickBot="1" x14ac:dyDescent="0.3">
      <c r="C41" s="395"/>
      <c r="D41" s="396"/>
      <c r="E41" s="397" t="s">
        <v>199</v>
      </c>
      <c r="F41" s="395"/>
      <c r="G41" s="397" t="s">
        <v>200</v>
      </c>
      <c r="H41" s="395"/>
      <c r="I41" s="397" t="s">
        <v>201</v>
      </c>
      <c r="J41" s="395"/>
      <c r="K41" s="397" t="s">
        <v>202</v>
      </c>
    </row>
    <row r="42" spans="1:11" ht="14.15" hidden="1" customHeight="1" x14ac:dyDescent="0.15">
      <c r="A42" s="398"/>
      <c r="B42" s="399"/>
      <c r="C42" s="400"/>
      <c r="D42" s="401"/>
      <c r="E42" s="402"/>
      <c r="F42" s="403"/>
      <c r="G42" s="402"/>
      <c r="H42" s="404"/>
      <c r="I42" s="402"/>
      <c r="J42" s="405" t="s">
        <v>55</v>
      </c>
      <c r="K42" s="405"/>
    </row>
    <row r="43" spans="1:11" ht="14.15" hidden="1" customHeight="1" x14ac:dyDescent="0.25">
      <c r="A43" s="406"/>
      <c r="B43" s="407" t="s">
        <v>56</v>
      </c>
      <c r="C43" s="408" t="s">
        <v>0</v>
      </c>
      <c r="D43" s="408" t="s">
        <v>55</v>
      </c>
      <c r="E43" s="408" t="s">
        <v>2</v>
      </c>
      <c r="F43" s="408" t="s">
        <v>55</v>
      </c>
      <c r="G43" s="408" t="s">
        <v>2</v>
      </c>
      <c r="H43" s="408" t="s">
        <v>55</v>
      </c>
      <c r="I43" s="408" t="s">
        <v>2</v>
      </c>
      <c r="J43" s="408" t="s">
        <v>57</v>
      </c>
      <c r="K43" s="408" t="s">
        <v>2</v>
      </c>
    </row>
    <row r="44" spans="1:11" ht="13.5" customHeight="1" x14ac:dyDescent="0.25">
      <c r="A44" s="409"/>
      <c r="B44" s="360"/>
      <c r="C44" s="361"/>
      <c r="D44" s="362" t="s">
        <v>50</v>
      </c>
      <c r="E44" s="363"/>
      <c r="F44" s="362" t="s">
        <v>51</v>
      </c>
      <c r="G44" s="364"/>
      <c r="H44" s="362" t="s">
        <v>52</v>
      </c>
      <c r="I44" s="365"/>
      <c r="J44" s="521" t="s">
        <v>259</v>
      </c>
      <c r="K44" s="522"/>
    </row>
    <row r="45" spans="1:11" ht="13.5" customHeight="1" x14ac:dyDescent="0.25">
      <c r="A45" s="410"/>
      <c r="B45" s="368"/>
      <c r="C45" s="369"/>
      <c r="D45" s="370" t="s">
        <v>85</v>
      </c>
      <c r="E45" s="371"/>
      <c r="F45" s="370" t="s">
        <v>54</v>
      </c>
      <c r="G45" s="371"/>
      <c r="H45" s="370" t="s">
        <v>54</v>
      </c>
      <c r="I45" s="371"/>
      <c r="J45" s="523"/>
      <c r="K45" s="524"/>
    </row>
    <row r="46" spans="1:11" ht="13.5" customHeight="1" x14ac:dyDescent="0.25">
      <c r="A46" s="411"/>
      <c r="B46" s="412"/>
      <c r="C46" s="413"/>
      <c r="D46" s="525" t="s">
        <v>199</v>
      </c>
      <c r="E46" s="526"/>
      <c r="F46" s="525" t="s">
        <v>200</v>
      </c>
      <c r="G46" s="526"/>
      <c r="H46" s="414" t="s">
        <v>201</v>
      </c>
      <c r="I46" s="415"/>
      <c r="J46" s="414" t="s">
        <v>202</v>
      </c>
      <c r="K46" s="416"/>
    </row>
    <row r="47" spans="1:11" ht="13.5" customHeight="1" thickBot="1" x14ac:dyDescent="0.3">
      <c r="A47" s="417"/>
      <c r="B47" s="418" t="s">
        <v>56</v>
      </c>
      <c r="C47" s="419" t="s">
        <v>0</v>
      </c>
      <c r="D47" s="419" t="s">
        <v>55</v>
      </c>
      <c r="E47" s="419" t="s">
        <v>4</v>
      </c>
      <c r="F47" s="419" t="s">
        <v>55</v>
      </c>
      <c r="G47" s="419" t="s">
        <v>4</v>
      </c>
      <c r="H47" s="419" t="s">
        <v>55</v>
      </c>
      <c r="I47" s="419" t="s">
        <v>4</v>
      </c>
      <c r="J47" s="379" t="s">
        <v>55</v>
      </c>
      <c r="K47" s="420" t="s">
        <v>4</v>
      </c>
    </row>
    <row r="48" spans="1:11" ht="13.5" customHeight="1" thickTop="1" x14ac:dyDescent="0.25">
      <c r="A48" s="421"/>
      <c r="B48" s="422"/>
      <c r="C48" s="383"/>
      <c r="D48" s="383"/>
      <c r="E48" s="383"/>
      <c r="F48" s="383"/>
      <c r="G48" s="383"/>
      <c r="H48" s="383"/>
      <c r="I48" s="383"/>
      <c r="J48" s="383"/>
      <c r="K48" s="423"/>
    </row>
    <row r="49" spans="1:11" ht="15.75" customHeight="1" x14ac:dyDescent="0.15">
      <c r="A49" s="386" t="s">
        <v>294</v>
      </c>
      <c r="B49" s="424"/>
      <c r="C49" s="388"/>
      <c r="D49" s="388"/>
      <c r="E49" s="388"/>
      <c r="F49" s="388"/>
      <c r="G49" s="388"/>
      <c r="H49" s="388"/>
      <c r="I49" s="388"/>
      <c r="J49" s="388"/>
      <c r="K49" s="389"/>
    </row>
    <row r="50" spans="1:11" ht="14.15" customHeight="1" x14ac:dyDescent="0.25">
      <c r="A50" s="1" t="s">
        <v>86</v>
      </c>
      <c r="B50" s="2">
        <v>35</v>
      </c>
      <c r="C50" s="7" t="s">
        <v>20</v>
      </c>
      <c r="D50" s="333"/>
      <c r="E50" s="5">
        <f t="shared" ref="E50:E58" si="4">B50*D50</f>
        <v>0</v>
      </c>
      <c r="F50" s="333"/>
      <c r="G50" s="5">
        <f t="shared" ref="G50:G74" si="5">B50*F50</f>
        <v>0</v>
      </c>
      <c r="H50" s="333"/>
      <c r="I50" s="5">
        <f t="shared" ref="I50:I74" si="6">B50*H50</f>
        <v>0</v>
      </c>
      <c r="J50" s="333"/>
      <c r="K50" s="39">
        <f>B50*J50</f>
        <v>0</v>
      </c>
    </row>
    <row r="51" spans="1:11" ht="14.15" customHeight="1" x14ac:dyDescent="0.25">
      <c r="A51" s="1" t="s">
        <v>87</v>
      </c>
      <c r="B51" s="2">
        <v>8.5</v>
      </c>
      <c r="C51" s="7" t="s">
        <v>20</v>
      </c>
      <c r="D51" s="333"/>
      <c r="E51" s="5">
        <f t="shared" si="4"/>
        <v>0</v>
      </c>
      <c r="F51" s="333"/>
      <c r="G51" s="5">
        <f t="shared" si="5"/>
        <v>0</v>
      </c>
      <c r="H51" s="333"/>
      <c r="I51" s="5">
        <f t="shared" si="6"/>
        <v>0</v>
      </c>
      <c r="J51" s="333"/>
      <c r="K51" s="39">
        <f t="shared" ref="K51:K74" si="7">B51*J51</f>
        <v>0</v>
      </c>
    </row>
    <row r="52" spans="1:11" ht="14.15" customHeight="1" x14ac:dyDescent="0.25">
      <c r="A52" s="1" t="s">
        <v>88</v>
      </c>
      <c r="B52" s="2">
        <v>2.5</v>
      </c>
      <c r="C52" s="7" t="s">
        <v>20</v>
      </c>
      <c r="D52" s="333"/>
      <c r="E52" s="5">
        <f t="shared" si="4"/>
        <v>0</v>
      </c>
      <c r="F52" s="333"/>
      <c r="G52" s="5">
        <f t="shared" si="5"/>
        <v>0</v>
      </c>
      <c r="H52" s="333"/>
      <c r="I52" s="5">
        <f t="shared" si="6"/>
        <v>0</v>
      </c>
      <c r="J52" s="333"/>
      <c r="K52" s="39">
        <f t="shared" si="7"/>
        <v>0</v>
      </c>
    </row>
    <row r="53" spans="1:11" ht="14.15" customHeight="1" x14ac:dyDescent="0.25">
      <c r="A53" s="1" t="s">
        <v>89</v>
      </c>
      <c r="B53" s="2">
        <v>60</v>
      </c>
      <c r="C53" s="3" t="s">
        <v>20</v>
      </c>
      <c r="D53" s="333"/>
      <c r="E53" s="5">
        <f t="shared" si="4"/>
        <v>0</v>
      </c>
      <c r="F53" s="333"/>
      <c r="G53" s="5">
        <f t="shared" si="5"/>
        <v>0</v>
      </c>
      <c r="H53" s="333"/>
      <c r="I53" s="5">
        <f t="shared" si="6"/>
        <v>0</v>
      </c>
      <c r="J53" s="333"/>
      <c r="K53" s="39">
        <f t="shared" si="7"/>
        <v>0</v>
      </c>
    </row>
    <row r="54" spans="1:11" ht="14.15" customHeight="1" x14ac:dyDescent="0.25">
      <c r="A54" s="1" t="s">
        <v>318</v>
      </c>
      <c r="B54" s="2">
        <v>36</v>
      </c>
      <c r="C54" s="3" t="s">
        <v>16</v>
      </c>
      <c r="D54" s="333"/>
      <c r="E54" s="5">
        <f t="shared" si="4"/>
        <v>0</v>
      </c>
      <c r="F54" s="333"/>
      <c r="G54" s="5">
        <f t="shared" si="5"/>
        <v>0</v>
      </c>
      <c r="H54" s="333"/>
      <c r="I54" s="5">
        <f t="shared" si="6"/>
        <v>0</v>
      </c>
      <c r="J54" s="333"/>
      <c r="K54" s="39">
        <f t="shared" si="7"/>
        <v>0</v>
      </c>
    </row>
    <row r="55" spans="1:11" ht="14.15" customHeight="1" x14ac:dyDescent="0.25">
      <c r="A55" s="1" t="s">
        <v>319</v>
      </c>
      <c r="B55" s="2">
        <v>25</v>
      </c>
      <c r="C55" s="3" t="s">
        <v>16</v>
      </c>
      <c r="D55" s="333"/>
      <c r="E55" s="5">
        <f t="shared" si="4"/>
        <v>0</v>
      </c>
      <c r="F55" s="333"/>
      <c r="G55" s="5">
        <f t="shared" si="5"/>
        <v>0</v>
      </c>
      <c r="H55" s="333"/>
      <c r="I55" s="5">
        <f t="shared" si="6"/>
        <v>0</v>
      </c>
      <c r="J55" s="333"/>
      <c r="K55" s="39">
        <f t="shared" si="7"/>
        <v>0</v>
      </c>
    </row>
    <row r="56" spans="1:11" ht="14.15" customHeight="1" x14ac:dyDescent="0.25">
      <c r="A56" s="1" t="s">
        <v>320</v>
      </c>
      <c r="B56" s="2">
        <v>55</v>
      </c>
      <c r="C56" s="3" t="s">
        <v>16</v>
      </c>
      <c r="D56" s="333"/>
      <c r="E56" s="5">
        <f t="shared" si="4"/>
        <v>0</v>
      </c>
      <c r="F56" s="333"/>
      <c r="G56" s="5">
        <f t="shared" si="5"/>
        <v>0</v>
      </c>
      <c r="H56" s="333"/>
      <c r="I56" s="5">
        <f t="shared" si="6"/>
        <v>0</v>
      </c>
      <c r="J56" s="333"/>
      <c r="K56" s="39">
        <f t="shared" si="7"/>
        <v>0</v>
      </c>
    </row>
    <row r="57" spans="1:11" ht="14.15" customHeight="1" x14ac:dyDescent="0.25">
      <c r="A57" s="1" t="s">
        <v>300</v>
      </c>
      <c r="B57" s="2">
        <v>5</v>
      </c>
      <c r="C57" s="3" t="s">
        <v>16</v>
      </c>
      <c r="D57" s="333"/>
      <c r="E57" s="5">
        <f t="shared" si="4"/>
        <v>0</v>
      </c>
      <c r="F57" s="333"/>
      <c r="G57" s="5">
        <f t="shared" si="5"/>
        <v>0</v>
      </c>
      <c r="H57" s="333"/>
      <c r="I57" s="5">
        <f t="shared" si="6"/>
        <v>0</v>
      </c>
      <c r="J57" s="333"/>
      <c r="K57" s="39">
        <f t="shared" si="7"/>
        <v>0</v>
      </c>
    </row>
    <row r="58" spans="1:11" ht="14.15" customHeight="1" x14ac:dyDescent="0.25">
      <c r="A58" s="1" t="s">
        <v>90</v>
      </c>
      <c r="B58" s="2">
        <v>20</v>
      </c>
      <c r="C58" s="3" t="s">
        <v>16</v>
      </c>
      <c r="D58" s="333"/>
      <c r="E58" s="5">
        <f t="shared" si="4"/>
        <v>0</v>
      </c>
      <c r="F58" s="333"/>
      <c r="G58" s="5">
        <f t="shared" si="5"/>
        <v>0</v>
      </c>
      <c r="H58" s="333"/>
      <c r="I58" s="5">
        <f t="shared" si="6"/>
        <v>0</v>
      </c>
      <c r="J58" s="333"/>
      <c r="K58" s="39">
        <f t="shared" si="7"/>
        <v>0</v>
      </c>
    </row>
    <row r="59" spans="1:11" ht="14.15" customHeight="1" x14ac:dyDescent="0.25">
      <c r="A59" s="1" t="s">
        <v>91</v>
      </c>
      <c r="B59" s="2">
        <v>15</v>
      </c>
      <c r="C59" s="3" t="s">
        <v>16</v>
      </c>
      <c r="D59" s="333"/>
      <c r="E59" s="13">
        <f>D59*B59</f>
        <v>0</v>
      </c>
      <c r="F59" s="333"/>
      <c r="G59" s="13">
        <f t="shared" si="5"/>
        <v>0</v>
      </c>
      <c r="H59" s="333"/>
      <c r="I59" s="13">
        <f t="shared" si="6"/>
        <v>0</v>
      </c>
      <c r="J59" s="333"/>
      <c r="K59" s="39">
        <f t="shared" si="7"/>
        <v>0</v>
      </c>
    </row>
    <row r="60" spans="1:11" ht="14.15" customHeight="1" x14ac:dyDescent="0.25">
      <c r="A60" s="1" t="s">
        <v>92</v>
      </c>
      <c r="B60" s="2">
        <v>20</v>
      </c>
      <c r="C60" s="3" t="s">
        <v>16</v>
      </c>
      <c r="D60" s="333"/>
      <c r="E60" s="5">
        <f t="shared" ref="E60:E74" si="8">B60*D60</f>
        <v>0</v>
      </c>
      <c r="F60" s="333"/>
      <c r="G60" s="5">
        <f t="shared" si="5"/>
        <v>0</v>
      </c>
      <c r="H60" s="333"/>
      <c r="I60" s="5">
        <f t="shared" si="6"/>
        <v>0</v>
      </c>
      <c r="J60" s="333"/>
      <c r="K60" s="39">
        <f t="shared" si="7"/>
        <v>0</v>
      </c>
    </row>
    <row r="61" spans="1:11" ht="14.15" customHeight="1" x14ac:dyDescent="0.25">
      <c r="A61" s="1" t="s">
        <v>93</v>
      </c>
      <c r="B61" s="2">
        <v>5</v>
      </c>
      <c r="C61" s="3" t="s">
        <v>16</v>
      </c>
      <c r="D61" s="333"/>
      <c r="E61" s="5">
        <f t="shared" si="8"/>
        <v>0</v>
      </c>
      <c r="F61" s="333"/>
      <c r="G61" s="5">
        <f t="shared" si="5"/>
        <v>0</v>
      </c>
      <c r="H61" s="333"/>
      <c r="I61" s="5">
        <f t="shared" si="6"/>
        <v>0</v>
      </c>
      <c r="J61" s="333"/>
      <c r="K61" s="39">
        <f t="shared" si="7"/>
        <v>0</v>
      </c>
    </row>
    <row r="62" spans="1:11" ht="14.15" customHeight="1" x14ac:dyDescent="0.25">
      <c r="A62" s="1" t="s">
        <v>94</v>
      </c>
      <c r="B62" s="2">
        <v>4.5</v>
      </c>
      <c r="C62" s="3" t="s">
        <v>16</v>
      </c>
      <c r="D62" s="333"/>
      <c r="E62" s="5">
        <f t="shared" si="8"/>
        <v>0</v>
      </c>
      <c r="F62" s="333"/>
      <c r="G62" s="5">
        <f t="shared" si="5"/>
        <v>0</v>
      </c>
      <c r="H62" s="333"/>
      <c r="I62" s="5">
        <f t="shared" si="6"/>
        <v>0</v>
      </c>
      <c r="J62" s="333"/>
      <c r="K62" s="39">
        <f t="shared" si="7"/>
        <v>0</v>
      </c>
    </row>
    <row r="63" spans="1:11" ht="14.15" customHeight="1" x14ac:dyDescent="0.25">
      <c r="A63" s="1" t="s">
        <v>304</v>
      </c>
      <c r="B63" s="2">
        <v>30</v>
      </c>
      <c r="C63" s="3" t="s">
        <v>16</v>
      </c>
      <c r="D63" s="333"/>
      <c r="E63" s="5">
        <f t="shared" si="8"/>
        <v>0</v>
      </c>
      <c r="F63" s="333"/>
      <c r="G63" s="5">
        <f t="shared" si="5"/>
        <v>0</v>
      </c>
      <c r="H63" s="333"/>
      <c r="I63" s="5">
        <f t="shared" si="6"/>
        <v>0</v>
      </c>
      <c r="J63" s="333"/>
      <c r="K63" s="39">
        <f t="shared" si="7"/>
        <v>0</v>
      </c>
    </row>
    <row r="64" spans="1:11" ht="14.15" customHeight="1" x14ac:dyDescent="0.25">
      <c r="A64" s="1" t="s">
        <v>95</v>
      </c>
      <c r="B64" s="2">
        <v>3.5</v>
      </c>
      <c r="C64" s="3" t="s">
        <v>16</v>
      </c>
      <c r="D64" s="333"/>
      <c r="E64" s="5">
        <f t="shared" si="8"/>
        <v>0</v>
      </c>
      <c r="F64" s="333"/>
      <c r="G64" s="5">
        <f t="shared" si="5"/>
        <v>0</v>
      </c>
      <c r="H64" s="333"/>
      <c r="I64" s="5">
        <f t="shared" si="6"/>
        <v>0</v>
      </c>
      <c r="J64" s="333"/>
      <c r="K64" s="39">
        <f t="shared" si="7"/>
        <v>0</v>
      </c>
    </row>
    <row r="65" spans="1:11" ht="14.15" customHeight="1" x14ac:dyDescent="0.25">
      <c r="A65" s="1" t="s">
        <v>96</v>
      </c>
      <c r="B65" s="2">
        <v>3</v>
      </c>
      <c r="C65" s="3" t="s">
        <v>16</v>
      </c>
      <c r="D65" s="333"/>
      <c r="E65" s="5">
        <f t="shared" si="8"/>
        <v>0</v>
      </c>
      <c r="F65" s="333"/>
      <c r="G65" s="5">
        <f t="shared" si="5"/>
        <v>0</v>
      </c>
      <c r="H65" s="333"/>
      <c r="I65" s="5">
        <f t="shared" si="6"/>
        <v>0</v>
      </c>
      <c r="J65" s="333"/>
      <c r="K65" s="39">
        <f t="shared" si="7"/>
        <v>0</v>
      </c>
    </row>
    <row r="66" spans="1:11" ht="14.15" customHeight="1" x14ac:dyDescent="0.25">
      <c r="A66" s="1" t="s">
        <v>97</v>
      </c>
      <c r="B66" s="2">
        <v>2</v>
      </c>
      <c r="C66" s="3" t="s">
        <v>16</v>
      </c>
      <c r="D66" s="333"/>
      <c r="E66" s="5">
        <f t="shared" si="8"/>
        <v>0</v>
      </c>
      <c r="F66" s="333"/>
      <c r="G66" s="5">
        <f t="shared" si="5"/>
        <v>0</v>
      </c>
      <c r="H66" s="333"/>
      <c r="I66" s="5">
        <f t="shared" si="6"/>
        <v>0</v>
      </c>
      <c r="J66" s="333"/>
      <c r="K66" s="39">
        <f t="shared" si="7"/>
        <v>0</v>
      </c>
    </row>
    <row r="67" spans="1:11" ht="14.15" customHeight="1" x14ac:dyDescent="0.25">
      <c r="A67" s="1" t="s">
        <v>98</v>
      </c>
      <c r="B67" s="2">
        <v>11</v>
      </c>
      <c r="C67" s="3" t="s">
        <v>20</v>
      </c>
      <c r="D67" s="333"/>
      <c r="E67" s="5">
        <f t="shared" si="8"/>
        <v>0</v>
      </c>
      <c r="F67" s="333"/>
      <c r="G67" s="5">
        <f t="shared" si="5"/>
        <v>0</v>
      </c>
      <c r="H67" s="333"/>
      <c r="I67" s="5">
        <f t="shared" si="6"/>
        <v>0</v>
      </c>
      <c r="J67" s="333"/>
      <c r="K67" s="39">
        <f t="shared" si="7"/>
        <v>0</v>
      </c>
    </row>
    <row r="68" spans="1:11" ht="14.15" customHeight="1" x14ac:dyDescent="0.25">
      <c r="A68" s="1" t="s">
        <v>99</v>
      </c>
      <c r="B68" s="2">
        <v>40</v>
      </c>
      <c r="C68" s="3" t="s">
        <v>20</v>
      </c>
      <c r="D68" s="333"/>
      <c r="E68" s="5">
        <f t="shared" si="8"/>
        <v>0</v>
      </c>
      <c r="F68" s="333"/>
      <c r="G68" s="5">
        <f t="shared" si="5"/>
        <v>0</v>
      </c>
      <c r="H68" s="333"/>
      <c r="I68" s="5">
        <f t="shared" si="6"/>
        <v>0</v>
      </c>
      <c r="J68" s="333"/>
      <c r="K68" s="39">
        <f t="shared" si="7"/>
        <v>0</v>
      </c>
    </row>
    <row r="69" spans="1:11" ht="14.15" customHeight="1" x14ac:dyDescent="0.25">
      <c r="A69" s="1" t="s">
        <v>100</v>
      </c>
      <c r="B69" s="2">
        <v>36</v>
      </c>
      <c r="C69" s="3" t="s">
        <v>20</v>
      </c>
      <c r="D69" s="333"/>
      <c r="E69" s="5">
        <f t="shared" si="8"/>
        <v>0</v>
      </c>
      <c r="F69" s="333"/>
      <c r="G69" s="5">
        <f t="shared" si="5"/>
        <v>0</v>
      </c>
      <c r="H69" s="333"/>
      <c r="I69" s="5">
        <f t="shared" si="6"/>
        <v>0</v>
      </c>
      <c r="J69" s="333"/>
      <c r="K69" s="39">
        <f t="shared" si="7"/>
        <v>0</v>
      </c>
    </row>
    <row r="70" spans="1:11" ht="14.15" customHeight="1" x14ac:dyDescent="0.25">
      <c r="A70" s="1" t="s">
        <v>101</v>
      </c>
      <c r="B70" s="2">
        <v>45</v>
      </c>
      <c r="C70" s="3" t="s">
        <v>20</v>
      </c>
      <c r="D70" s="333"/>
      <c r="E70" s="5">
        <f t="shared" si="8"/>
        <v>0</v>
      </c>
      <c r="F70" s="333"/>
      <c r="G70" s="5">
        <f t="shared" si="5"/>
        <v>0</v>
      </c>
      <c r="H70" s="333"/>
      <c r="I70" s="5">
        <f t="shared" si="6"/>
        <v>0</v>
      </c>
      <c r="J70" s="333"/>
      <c r="K70" s="39">
        <f t="shared" si="7"/>
        <v>0</v>
      </c>
    </row>
    <row r="71" spans="1:11" ht="14.15" customHeight="1" x14ac:dyDescent="0.25">
      <c r="A71" s="1" t="s">
        <v>102</v>
      </c>
      <c r="B71" s="2">
        <v>45</v>
      </c>
      <c r="C71" s="3" t="s">
        <v>20</v>
      </c>
      <c r="D71" s="333"/>
      <c r="E71" s="5">
        <f t="shared" si="8"/>
        <v>0</v>
      </c>
      <c r="F71" s="333"/>
      <c r="G71" s="5">
        <f t="shared" si="5"/>
        <v>0</v>
      </c>
      <c r="H71" s="333"/>
      <c r="I71" s="5">
        <f t="shared" si="6"/>
        <v>0</v>
      </c>
      <c r="J71" s="333"/>
      <c r="K71" s="39">
        <f t="shared" si="7"/>
        <v>0</v>
      </c>
    </row>
    <row r="72" spans="1:11" ht="14.15" customHeight="1" x14ac:dyDescent="0.25">
      <c r="A72" s="1" t="s">
        <v>321</v>
      </c>
      <c r="B72" s="391"/>
      <c r="C72" s="3" t="s">
        <v>297</v>
      </c>
      <c r="D72" s="333"/>
      <c r="E72" s="5">
        <f t="shared" si="8"/>
        <v>0</v>
      </c>
      <c r="F72" s="333"/>
      <c r="G72" s="5">
        <f t="shared" si="5"/>
        <v>0</v>
      </c>
      <c r="H72" s="333"/>
      <c r="I72" s="5">
        <f t="shared" si="6"/>
        <v>0</v>
      </c>
      <c r="J72" s="333"/>
      <c r="K72" s="39">
        <f t="shared" si="7"/>
        <v>0</v>
      </c>
    </row>
    <row r="73" spans="1:11" ht="14.15" customHeight="1" x14ac:dyDescent="0.25">
      <c r="A73" s="1" t="s">
        <v>322</v>
      </c>
      <c r="B73" s="2">
        <v>100</v>
      </c>
      <c r="C73" s="3" t="s">
        <v>9</v>
      </c>
      <c r="D73" s="333"/>
      <c r="E73" s="5">
        <f t="shared" si="8"/>
        <v>0</v>
      </c>
      <c r="F73" s="333"/>
      <c r="G73" s="5">
        <f t="shared" si="5"/>
        <v>0</v>
      </c>
      <c r="H73" s="333"/>
      <c r="I73" s="5">
        <f t="shared" si="6"/>
        <v>0</v>
      </c>
      <c r="J73" s="333"/>
      <c r="K73" s="39">
        <f t="shared" si="7"/>
        <v>0</v>
      </c>
    </row>
    <row r="74" spans="1:11" ht="14.15" customHeight="1" x14ac:dyDescent="0.25">
      <c r="A74" s="1" t="s">
        <v>103</v>
      </c>
      <c r="B74" s="2">
        <v>7.5</v>
      </c>
      <c r="C74" s="3" t="s">
        <v>9</v>
      </c>
      <c r="D74" s="333"/>
      <c r="E74" s="5">
        <f t="shared" si="8"/>
        <v>0</v>
      </c>
      <c r="F74" s="333"/>
      <c r="G74" s="5">
        <f t="shared" si="5"/>
        <v>0</v>
      </c>
      <c r="H74" s="333"/>
      <c r="I74" s="5">
        <f t="shared" si="6"/>
        <v>0</v>
      </c>
      <c r="J74" s="333"/>
      <c r="K74" s="39">
        <f t="shared" si="7"/>
        <v>0</v>
      </c>
    </row>
    <row r="75" spans="1:11" ht="14.15" customHeight="1" x14ac:dyDescent="0.25">
      <c r="A75" s="1" t="s">
        <v>301</v>
      </c>
      <c r="B75" s="391"/>
      <c r="C75" s="3" t="s">
        <v>297</v>
      </c>
      <c r="D75" s="333"/>
      <c r="E75" s="5">
        <f>B75*D75</f>
        <v>0</v>
      </c>
      <c r="F75" s="333"/>
      <c r="G75" s="5">
        <f>B75*F75</f>
        <v>0</v>
      </c>
      <c r="H75" s="333"/>
      <c r="I75" s="5">
        <f>B75*H75</f>
        <v>0</v>
      </c>
      <c r="J75" s="333"/>
      <c r="K75" s="39">
        <f>B75*J75</f>
        <v>0</v>
      </c>
    </row>
    <row r="76" spans="1:11" ht="14.15" customHeight="1" x14ac:dyDescent="0.25">
      <c r="A76" s="1" t="s">
        <v>302</v>
      </c>
      <c r="B76" s="391"/>
      <c r="C76" s="3" t="s">
        <v>297</v>
      </c>
      <c r="D76" s="333"/>
      <c r="E76" s="5">
        <f>B76*D76</f>
        <v>0</v>
      </c>
      <c r="F76" s="333"/>
      <c r="G76" s="5">
        <f>B76*F76</f>
        <v>0</v>
      </c>
      <c r="H76" s="333"/>
      <c r="I76" s="5">
        <f>B76*H76</f>
        <v>0</v>
      </c>
      <c r="J76" s="333"/>
      <c r="K76" s="39">
        <f>B76*J76</f>
        <v>0</v>
      </c>
    </row>
    <row r="77" spans="1:11" ht="14.15" customHeight="1" x14ac:dyDescent="0.25">
      <c r="A77" s="1" t="s">
        <v>303</v>
      </c>
      <c r="B77" s="391"/>
      <c r="C77" s="3" t="s">
        <v>297</v>
      </c>
      <c r="D77" s="333"/>
      <c r="E77" s="5">
        <f>B77*D77</f>
        <v>0</v>
      </c>
      <c r="F77" s="333"/>
      <c r="G77" s="5">
        <f>B77*F77</f>
        <v>0</v>
      </c>
      <c r="H77" s="333"/>
      <c r="I77" s="5">
        <f>B77*H77</f>
        <v>0</v>
      </c>
      <c r="J77" s="333"/>
      <c r="K77" s="39">
        <f>B77*J77</f>
        <v>0</v>
      </c>
    </row>
    <row r="78" spans="1:11" ht="14.15" customHeight="1" x14ac:dyDescent="0.25">
      <c r="A78" s="1" t="s">
        <v>104</v>
      </c>
      <c r="B78" s="2">
        <v>3.5</v>
      </c>
      <c r="C78" s="3" t="s">
        <v>82</v>
      </c>
      <c r="D78" s="333"/>
      <c r="E78" s="5">
        <f>B78*D78</f>
        <v>0</v>
      </c>
      <c r="F78" s="333"/>
      <c r="G78" s="5">
        <f>B78*F78</f>
        <v>0</v>
      </c>
      <c r="H78" s="333"/>
      <c r="I78" s="5">
        <f>B78*H78</f>
        <v>0</v>
      </c>
      <c r="J78" s="333"/>
      <c r="K78" s="39">
        <f>B78*J78</f>
        <v>0</v>
      </c>
    </row>
    <row r="79" spans="1:11" ht="14.15" customHeight="1" thickBot="1" x14ac:dyDescent="0.3">
      <c r="A79" s="8" t="s">
        <v>105</v>
      </c>
      <c r="B79" s="9">
        <v>0.4</v>
      </c>
      <c r="C79" s="10" t="s">
        <v>16</v>
      </c>
      <c r="D79" s="348"/>
      <c r="E79" s="11">
        <f>B79*D79</f>
        <v>0</v>
      </c>
      <c r="F79" s="348"/>
      <c r="G79" s="11">
        <f>B79*F79</f>
        <v>0</v>
      </c>
      <c r="H79" s="348"/>
      <c r="I79" s="11">
        <f>B79*H79</f>
        <v>0</v>
      </c>
      <c r="J79" s="348"/>
      <c r="K79" s="11">
        <f>B79*J79</f>
        <v>0</v>
      </c>
    </row>
    <row r="80" spans="1:11" ht="14.15" customHeight="1" x14ac:dyDescent="0.25">
      <c r="A80" s="334"/>
      <c r="B80" s="392"/>
      <c r="C80" s="350"/>
      <c r="D80" s="334"/>
      <c r="E80" s="393"/>
      <c r="F80" s="334"/>
      <c r="G80" s="393"/>
      <c r="H80" s="334"/>
      <c r="I80" s="393"/>
      <c r="J80" s="334"/>
      <c r="K80" s="393"/>
    </row>
    <row r="81" spans="1:11" ht="14.15" customHeight="1" x14ac:dyDescent="0.25">
      <c r="A81" s="334"/>
      <c r="B81" s="473" t="s">
        <v>106</v>
      </c>
      <c r="C81" s="350"/>
      <c r="D81" s="425"/>
      <c r="E81" s="14">
        <f>SUM(E50:E79)</f>
        <v>0</v>
      </c>
      <c r="F81" s="334"/>
      <c r="G81" s="14">
        <f>SUM(G50:G79)</f>
        <v>0</v>
      </c>
      <c r="H81" s="334"/>
      <c r="I81" s="14">
        <f>SUM(I50:I79)</f>
        <v>0</v>
      </c>
      <c r="J81" s="334"/>
      <c r="K81" s="14">
        <f>SUM(K50:K79)</f>
        <v>0</v>
      </c>
    </row>
    <row r="82" spans="1:11" ht="14.15" customHeight="1" thickBot="1" x14ac:dyDescent="0.3">
      <c r="B82" s="366"/>
      <c r="C82" s="366"/>
      <c r="E82" s="397" t="s">
        <v>199</v>
      </c>
      <c r="F82" s="395"/>
      <c r="G82" s="397" t="s">
        <v>200</v>
      </c>
      <c r="H82" s="395"/>
      <c r="I82" s="397" t="s">
        <v>201</v>
      </c>
      <c r="J82" s="395"/>
      <c r="K82" s="397" t="s">
        <v>202</v>
      </c>
    </row>
    <row r="83" spans="1:11" ht="13.5" customHeight="1" x14ac:dyDescent="0.25">
      <c r="A83" s="409"/>
      <c r="B83" s="360"/>
      <c r="C83" s="361"/>
      <c r="D83" s="362" t="s">
        <v>50</v>
      </c>
      <c r="E83" s="363"/>
      <c r="F83" s="362" t="s">
        <v>51</v>
      </c>
      <c r="G83" s="364"/>
      <c r="H83" s="362" t="s">
        <v>52</v>
      </c>
      <c r="I83" s="365"/>
      <c r="J83" s="521" t="s">
        <v>259</v>
      </c>
      <c r="K83" s="522"/>
    </row>
    <row r="84" spans="1:11" ht="13.5" customHeight="1" x14ac:dyDescent="0.25">
      <c r="A84" s="410"/>
      <c r="B84" s="368"/>
      <c r="C84" s="369"/>
      <c r="D84" s="370" t="s">
        <v>85</v>
      </c>
      <c r="E84" s="371"/>
      <c r="F84" s="370" t="s">
        <v>54</v>
      </c>
      <c r="G84" s="371"/>
      <c r="H84" s="370" t="s">
        <v>54</v>
      </c>
      <c r="I84" s="371"/>
      <c r="J84" s="523"/>
      <c r="K84" s="524"/>
    </row>
    <row r="85" spans="1:11" ht="13.5" customHeight="1" x14ac:dyDescent="0.25">
      <c r="A85" s="411"/>
      <c r="B85" s="412"/>
      <c r="C85" s="413"/>
      <c r="D85" s="525" t="s">
        <v>199</v>
      </c>
      <c r="E85" s="526"/>
      <c r="F85" s="525" t="s">
        <v>200</v>
      </c>
      <c r="G85" s="526"/>
      <c r="H85" s="414" t="s">
        <v>201</v>
      </c>
      <c r="I85" s="415"/>
      <c r="J85" s="414" t="s">
        <v>202</v>
      </c>
      <c r="K85" s="416"/>
    </row>
    <row r="86" spans="1:11" ht="13.5" customHeight="1" thickBot="1" x14ac:dyDescent="0.3">
      <c r="A86" s="417"/>
      <c r="B86" s="418" t="s">
        <v>56</v>
      </c>
      <c r="C86" s="419" t="s">
        <v>0</v>
      </c>
      <c r="D86" s="419" t="s">
        <v>55</v>
      </c>
      <c r="E86" s="419" t="s">
        <v>4</v>
      </c>
      <c r="F86" s="419" t="s">
        <v>55</v>
      </c>
      <c r="G86" s="419" t="s">
        <v>4</v>
      </c>
      <c r="H86" s="419" t="s">
        <v>55</v>
      </c>
      <c r="I86" s="419" t="s">
        <v>4</v>
      </c>
      <c r="J86" s="379" t="s">
        <v>55</v>
      </c>
      <c r="K86" s="420" t="s">
        <v>4</v>
      </c>
    </row>
    <row r="87" spans="1:11" ht="13.5" customHeight="1" thickTop="1" x14ac:dyDescent="0.15">
      <c r="A87" s="426"/>
      <c r="B87" s="422"/>
      <c r="C87" s="383"/>
      <c r="D87" s="375"/>
      <c r="E87" s="375"/>
      <c r="F87" s="375"/>
      <c r="G87" s="375"/>
      <c r="H87" s="375"/>
      <c r="I87" s="375"/>
      <c r="J87" s="375"/>
      <c r="K87" s="427"/>
    </row>
    <row r="88" spans="1:11" ht="16.5" customHeight="1" x14ac:dyDescent="0.15">
      <c r="A88" s="386" t="s">
        <v>335</v>
      </c>
      <c r="B88" s="428"/>
      <c r="C88" s="388"/>
      <c r="D88" s="429"/>
      <c r="E88" s="429"/>
      <c r="F88" s="429"/>
      <c r="G88" s="429"/>
      <c r="H88" s="429"/>
      <c r="I88" s="429"/>
      <c r="J88" s="429"/>
      <c r="K88" s="430"/>
    </row>
    <row r="89" spans="1:11" ht="14.15" customHeight="1" x14ac:dyDescent="0.25">
      <c r="A89" s="33" t="s">
        <v>107</v>
      </c>
      <c r="B89" s="2">
        <v>6</v>
      </c>
      <c r="C89" s="3" t="s">
        <v>20</v>
      </c>
      <c r="D89" s="333"/>
      <c r="E89" s="5">
        <f t="shared" ref="E89:E105" si="9">B89*D89</f>
        <v>0</v>
      </c>
      <c r="F89" s="333"/>
      <c r="G89" s="5">
        <f t="shared" ref="G89:G105" si="10">B89*F89</f>
        <v>0</v>
      </c>
      <c r="H89" s="333"/>
      <c r="I89" s="5">
        <f t="shared" ref="I89:I105" si="11">B89*H89</f>
        <v>0</v>
      </c>
      <c r="J89" s="333"/>
      <c r="K89" s="39">
        <f>B89*J89</f>
        <v>0</v>
      </c>
    </row>
    <row r="90" spans="1:11" ht="14.15" customHeight="1" x14ac:dyDescent="0.25">
      <c r="A90" s="33" t="s">
        <v>108</v>
      </c>
      <c r="B90" s="6">
        <v>12</v>
      </c>
      <c r="C90" s="3" t="s">
        <v>20</v>
      </c>
      <c r="D90" s="333"/>
      <c r="E90" s="5">
        <f t="shared" si="9"/>
        <v>0</v>
      </c>
      <c r="F90" s="333"/>
      <c r="G90" s="5">
        <f t="shared" si="10"/>
        <v>0</v>
      </c>
      <c r="H90" s="333"/>
      <c r="I90" s="5">
        <f t="shared" si="11"/>
        <v>0</v>
      </c>
      <c r="J90" s="333"/>
      <c r="K90" s="39">
        <f t="shared" ref="K90:K105" si="12">B90*J90</f>
        <v>0</v>
      </c>
    </row>
    <row r="91" spans="1:11" ht="14.15" customHeight="1" x14ac:dyDescent="0.25">
      <c r="A91" s="33" t="s">
        <v>109</v>
      </c>
      <c r="B91" s="2">
        <v>15</v>
      </c>
      <c r="C91" s="3" t="s">
        <v>20</v>
      </c>
      <c r="D91" s="333"/>
      <c r="E91" s="5">
        <f t="shared" si="9"/>
        <v>0</v>
      </c>
      <c r="F91" s="333"/>
      <c r="G91" s="5">
        <f t="shared" si="10"/>
        <v>0</v>
      </c>
      <c r="H91" s="333"/>
      <c r="I91" s="5">
        <f t="shared" si="11"/>
        <v>0</v>
      </c>
      <c r="J91" s="333"/>
      <c r="K91" s="39">
        <f t="shared" si="12"/>
        <v>0</v>
      </c>
    </row>
    <row r="92" spans="1:11" ht="14.15" customHeight="1" x14ac:dyDescent="0.25">
      <c r="A92" s="33" t="s">
        <v>110</v>
      </c>
      <c r="B92" s="2">
        <v>25</v>
      </c>
      <c r="C92" s="3" t="s">
        <v>20</v>
      </c>
      <c r="D92" s="333"/>
      <c r="E92" s="5">
        <f t="shared" si="9"/>
        <v>0</v>
      </c>
      <c r="F92" s="333"/>
      <c r="G92" s="5">
        <f t="shared" si="10"/>
        <v>0</v>
      </c>
      <c r="H92" s="333"/>
      <c r="I92" s="5">
        <f t="shared" si="11"/>
        <v>0</v>
      </c>
      <c r="J92" s="333"/>
      <c r="K92" s="39">
        <f t="shared" si="12"/>
        <v>0</v>
      </c>
    </row>
    <row r="93" spans="1:11" ht="14.15" customHeight="1" x14ac:dyDescent="0.25">
      <c r="A93" s="15" t="s">
        <v>111</v>
      </c>
      <c r="B93" s="36">
        <v>20</v>
      </c>
      <c r="C93" s="16" t="s">
        <v>20</v>
      </c>
      <c r="D93" s="337"/>
      <c r="E93" s="5">
        <f t="shared" si="9"/>
        <v>0</v>
      </c>
      <c r="F93" s="337"/>
      <c r="G93" s="5">
        <f t="shared" si="10"/>
        <v>0</v>
      </c>
      <c r="H93" s="337"/>
      <c r="I93" s="5">
        <f t="shared" si="11"/>
        <v>0</v>
      </c>
      <c r="J93" s="333"/>
      <c r="K93" s="39">
        <f t="shared" si="12"/>
        <v>0</v>
      </c>
    </row>
    <row r="94" spans="1:11" ht="14.15" customHeight="1" x14ac:dyDescent="0.25">
      <c r="A94" s="15" t="s">
        <v>112</v>
      </c>
      <c r="B94" s="36">
        <v>30</v>
      </c>
      <c r="C94" s="16" t="s">
        <v>20</v>
      </c>
      <c r="D94" s="337"/>
      <c r="E94" s="5">
        <f t="shared" si="9"/>
        <v>0</v>
      </c>
      <c r="F94" s="337"/>
      <c r="G94" s="5">
        <f t="shared" si="10"/>
        <v>0</v>
      </c>
      <c r="H94" s="337"/>
      <c r="I94" s="5">
        <f t="shared" si="11"/>
        <v>0</v>
      </c>
      <c r="J94" s="333"/>
      <c r="K94" s="39">
        <f t="shared" si="12"/>
        <v>0</v>
      </c>
    </row>
    <row r="95" spans="1:11" ht="14.15" customHeight="1" x14ac:dyDescent="0.25">
      <c r="A95" s="15" t="s">
        <v>113</v>
      </c>
      <c r="B95" s="36">
        <v>24</v>
      </c>
      <c r="C95" s="16" t="s">
        <v>20</v>
      </c>
      <c r="D95" s="337"/>
      <c r="E95" s="5">
        <f t="shared" si="9"/>
        <v>0</v>
      </c>
      <c r="F95" s="337"/>
      <c r="G95" s="5">
        <f t="shared" si="10"/>
        <v>0</v>
      </c>
      <c r="H95" s="337"/>
      <c r="I95" s="5">
        <f t="shared" si="11"/>
        <v>0</v>
      </c>
      <c r="J95" s="333"/>
      <c r="K95" s="39">
        <f t="shared" si="12"/>
        <v>0</v>
      </c>
    </row>
    <row r="96" spans="1:11" ht="14.15" customHeight="1" x14ac:dyDescent="0.25">
      <c r="A96" s="15" t="s">
        <v>114</v>
      </c>
      <c r="B96" s="36">
        <v>22</v>
      </c>
      <c r="C96" s="16" t="s">
        <v>20</v>
      </c>
      <c r="D96" s="337"/>
      <c r="E96" s="5">
        <f t="shared" si="9"/>
        <v>0</v>
      </c>
      <c r="F96" s="337"/>
      <c r="G96" s="5">
        <f t="shared" si="10"/>
        <v>0</v>
      </c>
      <c r="H96" s="337"/>
      <c r="I96" s="5">
        <f t="shared" si="11"/>
        <v>0</v>
      </c>
      <c r="J96" s="333"/>
      <c r="K96" s="39">
        <f t="shared" si="12"/>
        <v>0</v>
      </c>
    </row>
    <row r="97" spans="1:11" ht="14.15" customHeight="1" x14ac:dyDescent="0.25">
      <c r="A97" s="15" t="s">
        <v>115</v>
      </c>
      <c r="B97" s="36">
        <v>22</v>
      </c>
      <c r="C97" s="16" t="s">
        <v>20</v>
      </c>
      <c r="D97" s="337"/>
      <c r="E97" s="5">
        <f t="shared" si="9"/>
        <v>0</v>
      </c>
      <c r="F97" s="337"/>
      <c r="G97" s="5">
        <f t="shared" si="10"/>
        <v>0</v>
      </c>
      <c r="H97" s="337"/>
      <c r="I97" s="5">
        <f t="shared" si="11"/>
        <v>0</v>
      </c>
      <c r="J97" s="333"/>
      <c r="K97" s="39">
        <f t="shared" si="12"/>
        <v>0</v>
      </c>
    </row>
    <row r="98" spans="1:11" ht="14.15" customHeight="1" x14ac:dyDescent="0.25">
      <c r="A98" s="15" t="s">
        <v>116</v>
      </c>
      <c r="B98" s="2">
        <v>25</v>
      </c>
      <c r="C98" s="3" t="s">
        <v>20</v>
      </c>
      <c r="D98" s="333"/>
      <c r="E98" s="5">
        <f t="shared" si="9"/>
        <v>0</v>
      </c>
      <c r="F98" s="333"/>
      <c r="G98" s="5">
        <f t="shared" si="10"/>
        <v>0</v>
      </c>
      <c r="H98" s="333"/>
      <c r="I98" s="5">
        <f t="shared" si="11"/>
        <v>0</v>
      </c>
      <c r="J98" s="333"/>
      <c r="K98" s="39">
        <f t="shared" si="12"/>
        <v>0</v>
      </c>
    </row>
    <row r="99" spans="1:11" ht="14.15" customHeight="1" x14ac:dyDescent="0.25">
      <c r="A99" s="15" t="s">
        <v>117</v>
      </c>
      <c r="B99" s="36">
        <v>24</v>
      </c>
      <c r="C99" s="16" t="s">
        <v>20</v>
      </c>
      <c r="D99" s="337"/>
      <c r="E99" s="5">
        <f t="shared" si="9"/>
        <v>0</v>
      </c>
      <c r="F99" s="337"/>
      <c r="G99" s="5">
        <f t="shared" si="10"/>
        <v>0</v>
      </c>
      <c r="H99" s="337"/>
      <c r="I99" s="5">
        <f t="shared" si="11"/>
        <v>0</v>
      </c>
      <c r="J99" s="333"/>
      <c r="K99" s="39">
        <f t="shared" si="12"/>
        <v>0</v>
      </c>
    </row>
    <row r="100" spans="1:11" ht="14.15" customHeight="1" x14ac:dyDescent="0.25">
      <c r="A100" s="15" t="s">
        <v>118</v>
      </c>
      <c r="B100" s="36">
        <v>14</v>
      </c>
      <c r="C100" s="16" t="s">
        <v>20</v>
      </c>
      <c r="D100" s="333"/>
      <c r="E100" s="5">
        <f t="shared" si="9"/>
        <v>0</v>
      </c>
      <c r="F100" s="333"/>
      <c r="G100" s="5">
        <f t="shared" si="10"/>
        <v>0</v>
      </c>
      <c r="H100" s="333"/>
      <c r="I100" s="5">
        <f t="shared" si="11"/>
        <v>0</v>
      </c>
      <c r="J100" s="333"/>
      <c r="K100" s="39">
        <f t="shared" si="12"/>
        <v>0</v>
      </c>
    </row>
    <row r="101" spans="1:11" ht="14.15" customHeight="1" x14ac:dyDescent="0.25">
      <c r="A101" s="15" t="s">
        <v>119</v>
      </c>
      <c r="B101" s="36">
        <v>15</v>
      </c>
      <c r="C101" s="16" t="s">
        <v>20</v>
      </c>
      <c r="D101" s="337"/>
      <c r="E101" s="5">
        <f t="shared" si="9"/>
        <v>0</v>
      </c>
      <c r="F101" s="337"/>
      <c r="G101" s="5">
        <f t="shared" si="10"/>
        <v>0</v>
      </c>
      <c r="H101" s="337"/>
      <c r="I101" s="5">
        <f t="shared" si="11"/>
        <v>0</v>
      </c>
      <c r="J101" s="333"/>
      <c r="K101" s="39">
        <f t="shared" si="12"/>
        <v>0</v>
      </c>
    </row>
    <row r="102" spans="1:11" ht="14.15" customHeight="1" x14ac:dyDescent="0.25">
      <c r="A102" s="15" t="s">
        <v>120</v>
      </c>
      <c r="B102" s="36">
        <v>11</v>
      </c>
      <c r="C102" s="16" t="s">
        <v>20</v>
      </c>
      <c r="D102" s="337"/>
      <c r="E102" s="5">
        <f t="shared" si="9"/>
        <v>0</v>
      </c>
      <c r="F102" s="337"/>
      <c r="G102" s="5">
        <f t="shared" si="10"/>
        <v>0</v>
      </c>
      <c r="H102" s="337"/>
      <c r="I102" s="5">
        <f t="shared" si="11"/>
        <v>0</v>
      </c>
      <c r="J102" s="333"/>
      <c r="K102" s="39">
        <f t="shared" si="12"/>
        <v>0</v>
      </c>
    </row>
    <row r="103" spans="1:11" ht="14.15" customHeight="1" x14ac:dyDescent="0.25">
      <c r="A103" s="15" t="s">
        <v>121</v>
      </c>
      <c r="B103" s="2">
        <v>22</v>
      </c>
      <c r="C103" s="3" t="s">
        <v>20</v>
      </c>
      <c r="D103" s="333"/>
      <c r="E103" s="5">
        <f t="shared" si="9"/>
        <v>0</v>
      </c>
      <c r="F103" s="333"/>
      <c r="G103" s="5">
        <f t="shared" si="10"/>
        <v>0</v>
      </c>
      <c r="H103" s="333"/>
      <c r="I103" s="5">
        <f t="shared" si="11"/>
        <v>0</v>
      </c>
      <c r="J103" s="333"/>
      <c r="K103" s="39">
        <f t="shared" si="12"/>
        <v>0</v>
      </c>
    </row>
    <row r="104" spans="1:11" ht="14.15" customHeight="1" x14ac:dyDescent="0.25">
      <c r="A104" s="33" t="s">
        <v>122</v>
      </c>
      <c r="B104" s="2">
        <v>32</v>
      </c>
      <c r="C104" s="3" t="s">
        <v>20</v>
      </c>
      <c r="D104" s="333"/>
      <c r="E104" s="5">
        <f t="shared" si="9"/>
        <v>0</v>
      </c>
      <c r="F104" s="333"/>
      <c r="G104" s="5">
        <f t="shared" si="10"/>
        <v>0</v>
      </c>
      <c r="H104" s="333"/>
      <c r="I104" s="5">
        <f t="shared" si="11"/>
        <v>0</v>
      </c>
      <c r="J104" s="333"/>
      <c r="K104" s="39">
        <f t="shared" si="12"/>
        <v>0</v>
      </c>
    </row>
    <row r="105" spans="1:11" ht="14.15" customHeight="1" thickBot="1" x14ac:dyDescent="0.3">
      <c r="A105" s="34" t="s">
        <v>123</v>
      </c>
      <c r="B105" s="37">
        <v>11</v>
      </c>
      <c r="C105" s="17" t="s">
        <v>16</v>
      </c>
      <c r="D105" s="432"/>
      <c r="E105" s="18">
        <f t="shared" si="9"/>
        <v>0</v>
      </c>
      <c r="F105" s="432"/>
      <c r="G105" s="18">
        <f t="shared" si="10"/>
        <v>0</v>
      </c>
      <c r="H105" s="432"/>
      <c r="I105" s="18">
        <f t="shared" si="11"/>
        <v>0</v>
      </c>
      <c r="J105" s="433"/>
      <c r="K105" s="40">
        <f t="shared" si="12"/>
        <v>0</v>
      </c>
    </row>
    <row r="106" spans="1:11" ht="14.15" customHeight="1" x14ac:dyDescent="0.25">
      <c r="A106" s="334"/>
      <c r="B106" s="434"/>
      <c r="C106" s="350"/>
      <c r="D106" s="334"/>
      <c r="E106" s="393"/>
      <c r="F106" s="334"/>
      <c r="G106" s="393"/>
      <c r="H106" s="334"/>
      <c r="I106" s="393"/>
      <c r="J106" s="334"/>
      <c r="K106" s="393"/>
    </row>
    <row r="107" spans="1:11" ht="14.15" customHeight="1" x14ac:dyDescent="0.25">
      <c r="A107" s="334"/>
      <c r="B107" s="473" t="s">
        <v>106</v>
      </c>
      <c r="C107" s="350"/>
      <c r="D107" s="425"/>
      <c r="E107" s="14">
        <f>SUM(E89:E105)</f>
        <v>0</v>
      </c>
      <c r="F107" s="334"/>
      <c r="G107" s="14">
        <f>SUM(G89:G105)</f>
        <v>0</v>
      </c>
      <c r="H107" s="334"/>
      <c r="I107" s="14">
        <f>SUM(I89:I105)</f>
        <v>0</v>
      </c>
      <c r="J107" s="334"/>
      <c r="K107" s="14">
        <f>SUM(K89:K105)</f>
        <v>0</v>
      </c>
    </row>
    <row r="108" spans="1:11" ht="14.15" customHeight="1" thickBot="1" x14ac:dyDescent="0.3">
      <c r="B108" s="366"/>
      <c r="C108" s="366"/>
      <c r="E108" s="397" t="s">
        <v>199</v>
      </c>
      <c r="F108" s="395"/>
      <c r="G108" s="397" t="s">
        <v>200</v>
      </c>
      <c r="H108" s="395"/>
      <c r="I108" s="397" t="s">
        <v>201</v>
      </c>
      <c r="J108" s="395"/>
      <c r="K108" s="397" t="s">
        <v>202</v>
      </c>
    </row>
    <row r="109" spans="1:11" ht="14.15" customHeight="1" x14ac:dyDescent="0.25">
      <c r="A109" s="409"/>
      <c r="B109" s="360"/>
      <c r="C109" s="361"/>
      <c r="D109" s="362" t="s">
        <v>50</v>
      </c>
      <c r="E109" s="363"/>
      <c r="F109" s="362" t="s">
        <v>51</v>
      </c>
      <c r="G109" s="364"/>
      <c r="H109" s="362" t="s">
        <v>52</v>
      </c>
      <c r="I109" s="365"/>
      <c r="J109" s="521" t="s">
        <v>259</v>
      </c>
      <c r="K109" s="522"/>
    </row>
    <row r="110" spans="1:11" ht="14.15" customHeight="1" x14ac:dyDescent="0.25">
      <c r="A110" s="410"/>
      <c r="B110" s="368"/>
      <c r="C110" s="369"/>
      <c r="D110" s="370" t="s">
        <v>85</v>
      </c>
      <c r="E110" s="371"/>
      <c r="F110" s="370" t="s">
        <v>54</v>
      </c>
      <c r="G110" s="371"/>
      <c r="H110" s="370" t="s">
        <v>54</v>
      </c>
      <c r="I110" s="371"/>
      <c r="J110" s="523"/>
      <c r="K110" s="524"/>
    </row>
    <row r="111" spans="1:11" ht="14.15" customHeight="1" x14ac:dyDescent="0.25">
      <c r="A111" s="411"/>
      <c r="B111" s="412"/>
      <c r="C111" s="413"/>
      <c r="D111" s="525" t="s">
        <v>199</v>
      </c>
      <c r="E111" s="526"/>
      <c r="F111" s="525" t="s">
        <v>200</v>
      </c>
      <c r="G111" s="526"/>
      <c r="H111" s="414" t="s">
        <v>201</v>
      </c>
      <c r="I111" s="415"/>
      <c r="J111" s="414" t="s">
        <v>202</v>
      </c>
      <c r="K111" s="416"/>
    </row>
    <row r="112" spans="1:11" ht="14.15" customHeight="1" thickBot="1" x14ac:dyDescent="0.3">
      <c r="A112" s="435"/>
      <c r="B112" s="418" t="s">
        <v>56</v>
      </c>
      <c r="C112" s="419" t="s">
        <v>0</v>
      </c>
      <c r="D112" s="419" t="s">
        <v>55</v>
      </c>
      <c r="E112" s="419" t="s">
        <v>4</v>
      </c>
      <c r="F112" s="419" t="s">
        <v>55</v>
      </c>
      <c r="G112" s="419" t="s">
        <v>4</v>
      </c>
      <c r="H112" s="419" t="s">
        <v>55</v>
      </c>
      <c r="I112" s="419" t="s">
        <v>4</v>
      </c>
      <c r="J112" s="419" t="s">
        <v>55</v>
      </c>
      <c r="K112" s="436" t="s">
        <v>4</v>
      </c>
    </row>
    <row r="113" spans="1:11" ht="13.5" customHeight="1" thickTop="1" x14ac:dyDescent="0.15">
      <c r="A113" s="426"/>
      <c r="B113" s="422"/>
      <c r="C113" s="383"/>
      <c r="D113" s="375"/>
      <c r="E113" s="437"/>
      <c r="F113" s="437"/>
      <c r="G113" s="437"/>
      <c r="H113" s="375"/>
      <c r="I113" s="375"/>
      <c r="J113" s="375"/>
      <c r="K113" s="427"/>
    </row>
    <row r="114" spans="1:11" ht="16.5" customHeight="1" x14ac:dyDescent="0.2">
      <c r="A114" s="386" t="s">
        <v>295</v>
      </c>
      <c r="B114" s="424"/>
      <c r="C114" s="388"/>
      <c r="D114" s="429"/>
      <c r="E114" s="438" t="s">
        <v>296</v>
      </c>
      <c r="F114" s="439"/>
      <c r="G114" s="439"/>
      <c r="H114" s="429"/>
      <c r="I114" s="429"/>
      <c r="J114" s="429"/>
      <c r="K114" s="430"/>
    </row>
    <row r="115" spans="1:11" ht="14.15" customHeight="1" x14ac:dyDescent="0.25">
      <c r="A115" s="1" t="s">
        <v>124</v>
      </c>
      <c r="B115" s="2">
        <v>26</v>
      </c>
      <c r="C115" s="3" t="s">
        <v>20</v>
      </c>
      <c r="D115" s="333"/>
      <c r="E115" s="5">
        <f>B115*D115</f>
        <v>0</v>
      </c>
      <c r="F115" s="333"/>
      <c r="G115" s="5">
        <f>B115*F115</f>
        <v>0</v>
      </c>
      <c r="H115" s="333"/>
      <c r="I115" s="5">
        <f>B115*H115</f>
        <v>0</v>
      </c>
      <c r="J115" s="333"/>
      <c r="K115" s="39">
        <f>B115*J115</f>
        <v>0</v>
      </c>
    </row>
    <row r="116" spans="1:11" ht="14.15" customHeight="1" x14ac:dyDescent="0.25">
      <c r="A116" s="19" t="s">
        <v>127</v>
      </c>
      <c r="B116" s="2"/>
      <c r="C116" s="3"/>
      <c r="D116" s="333"/>
      <c r="E116" s="5">
        <f t="shared" ref="E116:E147" si="13">B116*D116</f>
        <v>0</v>
      </c>
      <c r="F116" s="333"/>
      <c r="G116" s="5">
        <f t="shared" ref="G116:G147" si="14">B116*F116</f>
        <v>0</v>
      </c>
      <c r="H116" s="333"/>
      <c r="I116" s="5">
        <f t="shared" ref="I116:I147" si="15">B116*H116</f>
        <v>0</v>
      </c>
      <c r="J116" s="333"/>
      <c r="K116" s="39">
        <f t="shared" ref="K116:K147" si="16">B116*J116</f>
        <v>0</v>
      </c>
    </row>
    <row r="117" spans="1:11" ht="14.15" customHeight="1" x14ac:dyDescent="0.25">
      <c r="A117" s="5" t="s">
        <v>305</v>
      </c>
      <c r="B117" s="2">
        <v>90</v>
      </c>
      <c r="C117" s="3" t="s">
        <v>9</v>
      </c>
      <c r="D117" s="333"/>
      <c r="E117" s="5">
        <f t="shared" si="13"/>
        <v>0</v>
      </c>
      <c r="F117" s="333"/>
      <c r="G117" s="5">
        <f t="shared" si="14"/>
        <v>0</v>
      </c>
      <c r="H117" s="333"/>
      <c r="I117" s="5">
        <f t="shared" si="15"/>
        <v>0</v>
      </c>
      <c r="J117" s="333"/>
      <c r="K117" s="39">
        <f t="shared" si="16"/>
        <v>0</v>
      </c>
    </row>
    <row r="118" spans="1:11" ht="14.15" customHeight="1" x14ac:dyDescent="0.25">
      <c r="A118" s="1" t="s">
        <v>128</v>
      </c>
      <c r="B118" s="2">
        <v>1650</v>
      </c>
      <c r="C118" s="3" t="s">
        <v>9</v>
      </c>
      <c r="D118" s="333"/>
      <c r="E118" s="5">
        <f t="shared" si="13"/>
        <v>0</v>
      </c>
      <c r="F118" s="333"/>
      <c r="G118" s="5">
        <f t="shared" si="14"/>
        <v>0</v>
      </c>
      <c r="H118" s="333"/>
      <c r="I118" s="5">
        <f t="shared" si="15"/>
        <v>0</v>
      </c>
      <c r="J118" s="333"/>
      <c r="K118" s="39">
        <f t="shared" si="16"/>
        <v>0</v>
      </c>
    </row>
    <row r="119" spans="1:11" ht="14.15" customHeight="1" x14ac:dyDescent="0.25">
      <c r="A119" s="1" t="s">
        <v>129</v>
      </c>
      <c r="B119" s="2">
        <v>1850</v>
      </c>
      <c r="C119" s="3" t="s">
        <v>9</v>
      </c>
      <c r="D119" s="333"/>
      <c r="E119" s="5">
        <f t="shared" si="13"/>
        <v>0</v>
      </c>
      <c r="F119" s="333"/>
      <c r="G119" s="5">
        <f t="shared" si="14"/>
        <v>0</v>
      </c>
      <c r="H119" s="333"/>
      <c r="I119" s="5">
        <f t="shared" si="15"/>
        <v>0</v>
      </c>
      <c r="J119" s="333"/>
      <c r="K119" s="39">
        <f t="shared" si="16"/>
        <v>0</v>
      </c>
    </row>
    <row r="120" spans="1:11" ht="14.15" customHeight="1" x14ac:dyDescent="0.25">
      <c r="A120" s="1" t="s">
        <v>130</v>
      </c>
      <c r="B120" s="2">
        <v>2550</v>
      </c>
      <c r="C120" s="3" t="s">
        <v>9</v>
      </c>
      <c r="D120" s="333"/>
      <c r="E120" s="5">
        <f t="shared" si="13"/>
        <v>0</v>
      </c>
      <c r="F120" s="333"/>
      <c r="G120" s="5">
        <f t="shared" si="14"/>
        <v>0</v>
      </c>
      <c r="H120" s="333"/>
      <c r="I120" s="5">
        <f t="shared" si="15"/>
        <v>0</v>
      </c>
      <c r="J120" s="333"/>
      <c r="K120" s="39">
        <f t="shared" si="16"/>
        <v>0</v>
      </c>
    </row>
    <row r="121" spans="1:11" ht="14.15" customHeight="1" x14ac:dyDescent="0.25">
      <c r="A121" s="1" t="s">
        <v>131</v>
      </c>
      <c r="B121" s="2">
        <v>650</v>
      </c>
      <c r="C121" s="3" t="s">
        <v>132</v>
      </c>
      <c r="D121" s="333"/>
      <c r="E121" s="5">
        <f t="shared" si="13"/>
        <v>0</v>
      </c>
      <c r="F121" s="333"/>
      <c r="G121" s="5">
        <f t="shared" si="14"/>
        <v>0</v>
      </c>
      <c r="H121" s="333"/>
      <c r="I121" s="5">
        <f t="shared" si="15"/>
        <v>0</v>
      </c>
      <c r="J121" s="333"/>
      <c r="K121" s="39">
        <f t="shared" si="16"/>
        <v>0</v>
      </c>
    </row>
    <row r="122" spans="1:11" ht="14.15" customHeight="1" x14ac:dyDescent="0.25">
      <c r="A122" s="1" t="s">
        <v>133</v>
      </c>
      <c r="B122" s="2">
        <v>2700</v>
      </c>
      <c r="C122" s="3" t="s">
        <v>9</v>
      </c>
      <c r="D122" s="333"/>
      <c r="E122" s="5">
        <f t="shared" si="13"/>
        <v>0</v>
      </c>
      <c r="F122" s="333"/>
      <c r="G122" s="5">
        <f t="shared" si="14"/>
        <v>0</v>
      </c>
      <c r="H122" s="333"/>
      <c r="I122" s="5">
        <f t="shared" si="15"/>
        <v>0</v>
      </c>
      <c r="J122" s="333"/>
      <c r="K122" s="39">
        <f t="shared" si="16"/>
        <v>0</v>
      </c>
    </row>
    <row r="123" spans="1:11" ht="14.15" customHeight="1" x14ac:dyDescent="0.25">
      <c r="A123" s="1" t="s">
        <v>134</v>
      </c>
      <c r="B123" s="2">
        <v>600</v>
      </c>
      <c r="C123" s="3" t="s">
        <v>132</v>
      </c>
      <c r="D123" s="333"/>
      <c r="E123" s="5">
        <f t="shared" si="13"/>
        <v>0</v>
      </c>
      <c r="F123" s="333"/>
      <c r="G123" s="5">
        <f t="shared" si="14"/>
        <v>0</v>
      </c>
      <c r="H123" s="333"/>
      <c r="I123" s="5">
        <f t="shared" si="15"/>
        <v>0</v>
      </c>
      <c r="J123" s="333"/>
      <c r="K123" s="39">
        <f t="shared" si="16"/>
        <v>0</v>
      </c>
    </row>
    <row r="124" spans="1:11" ht="14.15" customHeight="1" x14ac:dyDescent="0.25">
      <c r="A124" s="1" t="s">
        <v>135</v>
      </c>
      <c r="B124" s="2">
        <v>2900</v>
      </c>
      <c r="C124" s="3" t="s">
        <v>9</v>
      </c>
      <c r="D124" s="333"/>
      <c r="E124" s="5">
        <f t="shared" si="13"/>
        <v>0</v>
      </c>
      <c r="F124" s="333"/>
      <c r="G124" s="5">
        <f t="shared" si="14"/>
        <v>0</v>
      </c>
      <c r="H124" s="333"/>
      <c r="I124" s="5">
        <f t="shared" si="15"/>
        <v>0</v>
      </c>
      <c r="J124" s="333"/>
      <c r="K124" s="39">
        <f t="shared" si="16"/>
        <v>0</v>
      </c>
    </row>
    <row r="125" spans="1:11" ht="14.15" customHeight="1" x14ac:dyDescent="0.25">
      <c r="A125" s="1" t="s">
        <v>134</v>
      </c>
      <c r="B125" s="2">
        <v>750</v>
      </c>
      <c r="C125" s="3" t="s">
        <v>132</v>
      </c>
      <c r="D125" s="333"/>
      <c r="E125" s="5">
        <f t="shared" si="13"/>
        <v>0</v>
      </c>
      <c r="F125" s="333"/>
      <c r="G125" s="5">
        <f t="shared" si="14"/>
        <v>0</v>
      </c>
      <c r="H125" s="333"/>
      <c r="I125" s="5">
        <f t="shared" si="15"/>
        <v>0</v>
      </c>
      <c r="J125" s="333"/>
      <c r="K125" s="39">
        <f t="shared" si="16"/>
        <v>0</v>
      </c>
    </row>
    <row r="126" spans="1:11" ht="14.15" customHeight="1" x14ac:dyDescent="0.25">
      <c r="A126" s="1" t="s">
        <v>136</v>
      </c>
      <c r="B126" s="2">
        <v>4000</v>
      </c>
      <c r="C126" s="3" t="s">
        <v>9</v>
      </c>
      <c r="D126" s="333"/>
      <c r="E126" s="5">
        <f t="shared" si="13"/>
        <v>0</v>
      </c>
      <c r="F126" s="333"/>
      <c r="G126" s="5">
        <f t="shared" si="14"/>
        <v>0</v>
      </c>
      <c r="H126" s="333"/>
      <c r="I126" s="5">
        <f t="shared" si="15"/>
        <v>0</v>
      </c>
      <c r="J126" s="333"/>
      <c r="K126" s="39">
        <f t="shared" si="16"/>
        <v>0</v>
      </c>
    </row>
    <row r="127" spans="1:11" ht="14.15" customHeight="1" x14ac:dyDescent="0.25">
      <c r="A127" s="1" t="s">
        <v>134</v>
      </c>
      <c r="B127" s="2">
        <v>900</v>
      </c>
      <c r="C127" s="3" t="s">
        <v>132</v>
      </c>
      <c r="D127" s="333"/>
      <c r="E127" s="5">
        <f t="shared" si="13"/>
        <v>0</v>
      </c>
      <c r="F127" s="333"/>
      <c r="G127" s="5">
        <f t="shared" si="14"/>
        <v>0</v>
      </c>
      <c r="H127" s="333"/>
      <c r="I127" s="5">
        <f t="shared" si="15"/>
        <v>0</v>
      </c>
      <c r="J127" s="333"/>
      <c r="K127" s="39">
        <f t="shared" si="16"/>
        <v>0</v>
      </c>
    </row>
    <row r="128" spans="1:11" ht="14.15" customHeight="1" x14ac:dyDescent="0.25">
      <c r="A128" s="1" t="s">
        <v>137</v>
      </c>
      <c r="B128" s="2">
        <v>550</v>
      </c>
      <c r="C128" s="3" t="s">
        <v>9</v>
      </c>
      <c r="D128" s="333"/>
      <c r="E128" s="5">
        <f t="shared" si="13"/>
        <v>0</v>
      </c>
      <c r="F128" s="333"/>
      <c r="G128" s="5">
        <f t="shared" si="14"/>
        <v>0</v>
      </c>
      <c r="H128" s="333"/>
      <c r="I128" s="5">
        <f t="shared" si="15"/>
        <v>0</v>
      </c>
      <c r="J128" s="333"/>
      <c r="K128" s="39">
        <f t="shared" si="16"/>
        <v>0</v>
      </c>
    </row>
    <row r="129" spans="1:11" ht="14.15" customHeight="1" x14ac:dyDescent="0.25">
      <c r="A129" s="1" t="s">
        <v>138</v>
      </c>
      <c r="B129" s="2">
        <v>200</v>
      </c>
      <c r="C129" s="3" t="s">
        <v>9</v>
      </c>
      <c r="D129" s="333"/>
      <c r="E129" s="5">
        <f t="shared" si="13"/>
        <v>0</v>
      </c>
      <c r="F129" s="333"/>
      <c r="G129" s="5">
        <f t="shared" si="14"/>
        <v>0</v>
      </c>
      <c r="H129" s="333"/>
      <c r="I129" s="5">
        <f t="shared" si="15"/>
        <v>0</v>
      </c>
      <c r="J129" s="333"/>
      <c r="K129" s="39">
        <f t="shared" si="16"/>
        <v>0</v>
      </c>
    </row>
    <row r="130" spans="1:11" ht="14.15" customHeight="1" x14ac:dyDescent="0.25">
      <c r="A130" s="1" t="s">
        <v>139</v>
      </c>
      <c r="B130" s="2">
        <v>250</v>
      </c>
      <c r="C130" s="3" t="s">
        <v>9</v>
      </c>
      <c r="D130" s="333"/>
      <c r="E130" s="5">
        <f t="shared" si="13"/>
        <v>0</v>
      </c>
      <c r="F130" s="333"/>
      <c r="G130" s="5">
        <f t="shared" si="14"/>
        <v>0</v>
      </c>
      <c r="H130" s="333"/>
      <c r="I130" s="5">
        <f t="shared" si="15"/>
        <v>0</v>
      </c>
      <c r="J130" s="333"/>
      <c r="K130" s="39">
        <f t="shared" si="16"/>
        <v>0</v>
      </c>
    </row>
    <row r="131" spans="1:11" ht="14.15" customHeight="1" x14ac:dyDescent="0.25">
      <c r="A131" s="1" t="s">
        <v>140</v>
      </c>
      <c r="B131" s="2">
        <v>300</v>
      </c>
      <c r="C131" s="3" t="s">
        <v>9</v>
      </c>
      <c r="D131" s="333"/>
      <c r="E131" s="5">
        <f t="shared" si="13"/>
        <v>0</v>
      </c>
      <c r="F131" s="333"/>
      <c r="G131" s="5">
        <f t="shared" si="14"/>
        <v>0</v>
      </c>
      <c r="H131" s="333"/>
      <c r="I131" s="5">
        <f t="shared" si="15"/>
        <v>0</v>
      </c>
      <c r="J131" s="333"/>
      <c r="K131" s="39">
        <f t="shared" si="16"/>
        <v>0</v>
      </c>
    </row>
    <row r="132" spans="1:11" ht="14.15" customHeight="1" x14ac:dyDescent="0.25">
      <c r="A132" s="390" t="s">
        <v>293</v>
      </c>
      <c r="B132" s="391"/>
      <c r="C132" s="3" t="s">
        <v>297</v>
      </c>
      <c r="D132" s="333"/>
      <c r="E132" s="5">
        <f t="shared" si="13"/>
        <v>0</v>
      </c>
      <c r="F132" s="333"/>
      <c r="G132" s="5">
        <f t="shared" si="14"/>
        <v>0</v>
      </c>
      <c r="H132" s="333"/>
      <c r="I132" s="5">
        <f t="shared" si="15"/>
        <v>0</v>
      </c>
      <c r="J132" s="333"/>
      <c r="K132" s="39">
        <f t="shared" si="16"/>
        <v>0</v>
      </c>
    </row>
    <row r="133" spans="1:11" ht="14.15" customHeight="1" x14ac:dyDescent="0.25">
      <c r="A133" s="1" t="s">
        <v>141</v>
      </c>
      <c r="B133" s="2">
        <v>12</v>
      </c>
      <c r="C133" s="3" t="s">
        <v>16</v>
      </c>
      <c r="D133" s="333"/>
      <c r="E133" s="5">
        <f t="shared" si="13"/>
        <v>0</v>
      </c>
      <c r="F133" s="333"/>
      <c r="G133" s="5">
        <f t="shared" si="14"/>
        <v>0</v>
      </c>
      <c r="H133" s="333"/>
      <c r="I133" s="5">
        <f t="shared" si="15"/>
        <v>0</v>
      </c>
      <c r="J133" s="333"/>
      <c r="K133" s="39">
        <f t="shared" si="16"/>
        <v>0</v>
      </c>
    </row>
    <row r="134" spans="1:11" ht="14.15" customHeight="1" x14ac:dyDescent="0.25">
      <c r="A134" s="1" t="s">
        <v>142</v>
      </c>
      <c r="B134" s="2">
        <v>17</v>
      </c>
      <c r="C134" s="3" t="s">
        <v>16</v>
      </c>
      <c r="D134" s="333"/>
      <c r="E134" s="5">
        <f t="shared" si="13"/>
        <v>0</v>
      </c>
      <c r="F134" s="333"/>
      <c r="G134" s="5">
        <f t="shared" si="14"/>
        <v>0</v>
      </c>
      <c r="H134" s="333"/>
      <c r="I134" s="5">
        <f t="shared" si="15"/>
        <v>0</v>
      </c>
      <c r="J134" s="333"/>
      <c r="K134" s="39">
        <f t="shared" si="16"/>
        <v>0</v>
      </c>
    </row>
    <row r="135" spans="1:11" ht="14.15" customHeight="1" x14ac:dyDescent="0.25">
      <c r="A135" s="1" t="s">
        <v>143</v>
      </c>
      <c r="B135" s="2">
        <v>19</v>
      </c>
      <c r="C135" s="3" t="s">
        <v>16</v>
      </c>
      <c r="D135" s="333"/>
      <c r="E135" s="5">
        <f t="shared" si="13"/>
        <v>0</v>
      </c>
      <c r="F135" s="333"/>
      <c r="G135" s="5">
        <f t="shared" si="14"/>
        <v>0</v>
      </c>
      <c r="H135" s="333"/>
      <c r="I135" s="5">
        <f t="shared" si="15"/>
        <v>0</v>
      </c>
      <c r="J135" s="333"/>
      <c r="K135" s="39">
        <f t="shared" si="16"/>
        <v>0</v>
      </c>
    </row>
    <row r="136" spans="1:11" ht="14.15" customHeight="1" x14ac:dyDescent="0.25">
      <c r="A136" s="1" t="s">
        <v>144</v>
      </c>
      <c r="B136" s="2">
        <v>30</v>
      </c>
      <c r="C136" s="3" t="s">
        <v>16</v>
      </c>
      <c r="D136" s="333"/>
      <c r="E136" s="5">
        <f t="shared" si="13"/>
        <v>0</v>
      </c>
      <c r="F136" s="333"/>
      <c r="G136" s="5">
        <f t="shared" si="14"/>
        <v>0</v>
      </c>
      <c r="H136" s="333"/>
      <c r="I136" s="5">
        <f t="shared" si="15"/>
        <v>0</v>
      </c>
      <c r="J136" s="333"/>
      <c r="K136" s="39">
        <f t="shared" si="16"/>
        <v>0</v>
      </c>
    </row>
    <row r="137" spans="1:11" ht="14.15" customHeight="1" x14ac:dyDescent="0.25">
      <c r="A137" s="1" t="s">
        <v>145</v>
      </c>
      <c r="B137" s="2">
        <v>23</v>
      </c>
      <c r="C137" s="3" t="s">
        <v>16</v>
      </c>
      <c r="D137" s="333"/>
      <c r="E137" s="5">
        <f t="shared" si="13"/>
        <v>0</v>
      </c>
      <c r="F137" s="333"/>
      <c r="G137" s="5">
        <f t="shared" si="14"/>
        <v>0</v>
      </c>
      <c r="H137" s="333"/>
      <c r="I137" s="5">
        <f t="shared" si="15"/>
        <v>0</v>
      </c>
      <c r="J137" s="333"/>
      <c r="K137" s="39">
        <f t="shared" si="16"/>
        <v>0</v>
      </c>
    </row>
    <row r="138" spans="1:11" ht="14.15" customHeight="1" x14ac:dyDescent="0.25">
      <c r="A138" s="1" t="s">
        <v>146</v>
      </c>
      <c r="B138" s="2">
        <v>35</v>
      </c>
      <c r="C138" s="3" t="s">
        <v>16</v>
      </c>
      <c r="D138" s="333"/>
      <c r="E138" s="5">
        <f t="shared" si="13"/>
        <v>0</v>
      </c>
      <c r="F138" s="333"/>
      <c r="G138" s="5">
        <f t="shared" si="14"/>
        <v>0</v>
      </c>
      <c r="H138" s="333"/>
      <c r="I138" s="5">
        <f t="shared" si="15"/>
        <v>0</v>
      </c>
      <c r="J138" s="333"/>
      <c r="K138" s="39">
        <f t="shared" si="16"/>
        <v>0</v>
      </c>
    </row>
    <row r="139" spans="1:11" ht="14.15" customHeight="1" x14ac:dyDescent="0.25">
      <c r="A139" s="1" t="s">
        <v>147</v>
      </c>
      <c r="B139" s="2">
        <v>42</v>
      </c>
      <c r="C139" s="3" t="s">
        <v>16</v>
      </c>
      <c r="D139" s="333"/>
      <c r="E139" s="5">
        <f t="shared" si="13"/>
        <v>0</v>
      </c>
      <c r="F139" s="333"/>
      <c r="G139" s="5">
        <f t="shared" si="14"/>
        <v>0</v>
      </c>
      <c r="H139" s="333"/>
      <c r="I139" s="5">
        <f t="shared" si="15"/>
        <v>0</v>
      </c>
      <c r="J139" s="333"/>
      <c r="K139" s="39">
        <f t="shared" si="16"/>
        <v>0</v>
      </c>
    </row>
    <row r="140" spans="1:11" ht="14.15" customHeight="1" x14ac:dyDescent="0.25">
      <c r="A140" s="1" t="s">
        <v>148</v>
      </c>
      <c r="B140" s="2">
        <v>47</v>
      </c>
      <c r="C140" s="3" t="s">
        <v>16</v>
      </c>
      <c r="D140" s="333"/>
      <c r="E140" s="5">
        <f t="shared" si="13"/>
        <v>0</v>
      </c>
      <c r="F140" s="333"/>
      <c r="G140" s="5">
        <f t="shared" si="14"/>
        <v>0</v>
      </c>
      <c r="H140" s="333"/>
      <c r="I140" s="5">
        <f t="shared" si="15"/>
        <v>0</v>
      </c>
      <c r="J140" s="333"/>
      <c r="K140" s="39">
        <f t="shared" si="16"/>
        <v>0</v>
      </c>
    </row>
    <row r="141" spans="1:11" ht="14.15" customHeight="1" x14ac:dyDescent="0.25">
      <c r="A141" s="1" t="s">
        <v>149</v>
      </c>
      <c r="B141" s="2">
        <v>69</v>
      </c>
      <c r="C141" s="3" t="s">
        <v>16</v>
      </c>
      <c r="D141" s="333"/>
      <c r="E141" s="5">
        <f t="shared" si="13"/>
        <v>0</v>
      </c>
      <c r="F141" s="333"/>
      <c r="G141" s="5">
        <f t="shared" si="14"/>
        <v>0</v>
      </c>
      <c r="H141" s="333"/>
      <c r="I141" s="5">
        <f t="shared" si="15"/>
        <v>0</v>
      </c>
      <c r="J141" s="333"/>
      <c r="K141" s="39">
        <f t="shared" si="16"/>
        <v>0</v>
      </c>
    </row>
    <row r="142" spans="1:11" ht="14.15" customHeight="1" x14ac:dyDescent="0.25">
      <c r="A142" s="1" t="s">
        <v>150</v>
      </c>
      <c r="B142" s="2">
        <v>100</v>
      </c>
      <c r="C142" s="3" t="s">
        <v>16</v>
      </c>
      <c r="D142" s="333"/>
      <c r="E142" s="5">
        <f t="shared" si="13"/>
        <v>0</v>
      </c>
      <c r="F142" s="333"/>
      <c r="G142" s="5">
        <f t="shared" si="14"/>
        <v>0</v>
      </c>
      <c r="H142" s="333"/>
      <c r="I142" s="5">
        <f t="shared" si="15"/>
        <v>0</v>
      </c>
      <c r="J142" s="333"/>
      <c r="K142" s="39">
        <f t="shared" si="16"/>
        <v>0</v>
      </c>
    </row>
    <row r="143" spans="1:11" ht="14.15" customHeight="1" x14ac:dyDescent="0.25">
      <c r="A143" s="1" t="s">
        <v>151</v>
      </c>
      <c r="B143" s="2">
        <v>150</v>
      </c>
      <c r="C143" s="3" t="s">
        <v>16</v>
      </c>
      <c r="D143" s="333"/>
      <c r="E143" s="5">
        <f t="shared" si="13"/>
        <v>0</v>
      </c>
      <c r="F143" s="333"/>
      <c r="G143" s="5">
        <f t="shared" si="14"/>
        <v>0</v>
      </c>
      <c r="H143" s="333"/>
      <c r="I143" s="5">
        <f t="shared" si="15"/>
        <v>0</v>
      </c>
      <c r="J143" s="333"/>
      <c r="K143" s="39">
        <f t="shared" si="16"/>
        <v>0</v>
      </c>
    </row>
    <row r="144" spans="1:11" ht="14.15" customHeight="1" x14ac:dyDescent="0.25">
      <c r="A144" s="1" t="s">
        <v>152</v>
      </c>
      <c r="B144" s="2">
        <v>194</v>
      </c>
      <c r="C144" s="3" t="s">
        <v>16</v>
      </c>
      <c r="D144" s="335"/>
      <c r="E144" s="5">
        <f t="shared" si="13"/>
        <v>0</v>
      </c>
      <c r="F144" s="333"/>
      <c r="G144" s="5">
        <f t="shared" si="14"/>
        <v>0</v>
      </c>
      <c r="H144" s="333"/>
      <c r="I144" s="5">
        <f t="shared" si="15"/>
        <v>0</v>
      </c>
      <c r="J144" s="333"/>
      <c r="K144" s="39">
        <f t="shared" si="16"/>
        <v>0</v>
      </c>
    </row>
    <row r="145" spans="1:11" ht="14.15" customHeight="1" x14ac:dyDescent="0.25">
      <c r="A145" s="1" t="s">
        <v>153</v>
      </c>
      <c r="B145" s="2">
        <v>310</v>
      </c>
      <c r="C145" s="3" t="s">
        <v>16</v>
      </c>
      <c r="D145" s="335"/>
      <c r="E145" s="5">
        <f t="shared" si="13"/>
        <v>0</v>
      </c>
      <c r="F145" s="333"/>
      <c r="G145" s="5">
        <f t="shared" si="14"/>
        <v>0</v>
      </c>
      <c r="H145" s="333"/>
      <c r="I145" s="5">
        <f t="shared" si="15"/>
        <v>0</v>
      </c>
      <c r="J145" s="333"/>
      <c r="K145" s="39">
        <f t="shared" si="16"/>
        <v>0</v>
      </c>
    </row>
    <row r="146" spans="1:11" ht="14.15" customHeight="1" x14ac:dyDescent="0.25">
      <c r="A146" s="192" t="s">
        <v>154</v>
      </c>
      <c r="B146" s="36">
        <v>400</v>
      </c>
      <c r="C146" s="16" t="s">
        <v>16</v>
      </c>
      <c r="D146" s="441"/>
      <c r="E146" s="5">
        <f t="shared" si="13"/>
        <v>0</v>
      </c>
      <c r="F146" s="337"/>
      <c r="G146" s="5">
        <f t="shared" si="14"/>
        <v>0</v>
      </c>
      <c r="H146" s="337"/>
      <c r="I146" s="5">
        <f t="shared" si="15"/>
        <v>0</v>
      </c>
      <c r="J146" s="337"/>
      <c r="K146" s="39">
        <f t="shared" si="16"/>
        <v>0</v>
      </c>
    </row>
    <row r="147" spans="1:11" ht="14.15" customHeight="1" thickBot="1" x14ac:dyDescent="0.3">
      <c r="A147" s="11" t="s">
        <v>155</v>
      </c>
      <c r="B147" s="312">
        <v>36</v>
      </c>
      <c r="C147" s="10" t="s">
        <v>16</v>
      </c>
      <c r="D147" s="348"/>
      <c r="E147" s="12">
        <f t="shared" si="13"/>
        <v>0</v>
      </c>
      <c r="F147" s="348"/>
      <c r="G147" s="12">
        <f t="shared" si="14"/>
        <v>0</v>
      </c>
      <c r="H147" s="348"/>
      <c r="I147" s="12">
        <f t="shared" si="15"/>
        <v>0</v>
      </c>
      <c r="J147" s="348"/>
      <c r="K147" s="40">
        <f t="shared" si="16"/>
        <v>0</v>
      </c>
    </row>
    <row r="148" spans="1:11" ht="13.5" customHeight="1" x14ac:dyDescent="0.25">
      <c r="A148" s="334"/>
      <c r="B148" s="434"/>
      <c r="C148" s="350"/>
      <c r="D148" s="334"/>
    </row>
    <row r="149" spans="1:11" ht="14.15" customHeight="1" x14ac:dyDescent="0.25">
      <c r="A149" s="334"/>
      <c r="B149" s="473" t="s">
        <v>106</v>
      </c>
      <c r="C149" s="350"/>
      <c r="D149" s="425"/>
      <c r="E149" s="14">
        <f>SUM(E115:E147)</f>
        <v>0</v>
      </c>
      <c r="F149" s="334"/>
      <c r="G149" s="14">
        <f>SUM(G115:G147)</f>
        <v>0</v>
      </c>
      <c r="H149" s="334"/>
      <c r="I149" s="14">
        <f>SUM(I115:I147)</f>
        <v>0</v>
      </c>
      <c r="J149" s="334"/>
      <c r="K149" s="14">
        <f>SUM(K115:K147)</f>
        <v>0</v>
      </c>
    </row>
    <row r="150" spans="1:11" ht="14.15" customHeight="1" thickBot="1" x14ac:dyDescent="0.3">
      <c r="B150" s="366"/>
      <c r="C150" s="366"/>
      <c r="E150" s="397" t="s">
        <v>199</v>
      </c>
      <c r="F150" s="395"/>
      <c r="G150" s="397" t="s">
        <v>200</v>
      </c>
      <c r="H150" s="395"/>
      <c r="I150" s="397" t="s">
        <v>201</v>
      </c>
      <c r="J150" s="395"/>
      <c r="K150" s="397" t="s">
        <v>202</v>
      </c>
    </row>
    <row r="151" spans="1:11" ht="14.15" customHeight="1" x14ac:dyDescent="0.25">
      <c r="A151" s="409"/>
      <c r="B151" s="360"/>
      <c r="C151" s="361"/>
      <c r="D151" s="362" t="s">
        <v>50</v>
      </c>
      <c r="E151" s="363"/>
      <c r="F151" s="362" t="s">
        <v>51</v>
      </c>
      <c r="G151" s="364"/>
      <c r="H151" s="362" t="s">
        <v>52</v>
      </c>
      <c r="I151" s="365"/>
      <c r="J151" s="521" t="s">
        <v>259</v>
      </c>
      <c r="K151" s="522"/>
    </row>
    <row r="152" spans="1:11" ht="14.15" customHeight="1" x14ac:dyDescent="0.25">
      <c r="A152" s="410"/>
      <c r="B152" s="368"/>
      <c r="C152" s="369"/>
      <c r="D152" s="370" t="s">
        <v>85</v>
      </c>
      <c r="E152" s="371"/>
      <c r="F152" s="370" t="s">
        <v>54</v>
      </c>
      <c r="G152" s="371"/>
      <c r="H152" s="370" t="s">
        <v>54</v>
      </c>
      <c r="I152" s="371"/>
      <c r="J152" s="523"/>
      <c r="K152" s="524"/>
    </row>
    <row r="153" spans="1:11" ht="11.5" x14ac:dyDescent="0.25">
      <c r="A153" s="411"/>
      <c r="B153" s="412"/>
      <c r="C153" s="413"/>
      <c r="D153" s="525" t="s">
        <v>199</v>
      </c>
      <c r="E153" s="526"/>
      <c r="F153" s="525" t="s">
        <v>200</v>
      </c>
      <c r="G153" s="526"/>
      <c r="H153" s="414" t="s">
        <v>201</v>
      </c>
      <c r="I153" s="415"/>
      <c r="J153" s="414" t="s">
        <v>202</v>
      </c>
      <c r="K153" s="416"/>
    </row>
    <row r="154" spans="1:11" ht="14.15" customHeight="1" thickBot="1" x14ac:dyDescent="0.3">
      <c r="A154" s="435"/>
      <c r="B154" s="418" t="s">
        <v>56</v>
      </c>
      <c r="C154" s="419" t="s">
        <v>0</v>
      </c>
      <c r="D154" s="419" t="s">
        <v>55</v>
      </c>
      <c r="E154" s="419" t="s">
        <v>4</v>
      </c>
      <c r="F154" s="419" t="s">
        <v>55</v>
      </c>
      <c r="G154" s="419" t="s">
        <v>4</v>
      </c>
      <c r="H154" s="419" t="s">
        <v>55</v>
      </c>
      <c r="I154" s="419" t="s">
        <v>4</v>
      </c>
      <c r="J154" s="419" t="s">
        <v>55</v>
      </c>
      <c r="K154" s="436" t="s">
        <v>4</v>
      </c>
    </row>
    <row r="155" spans="1:11" ht="12" thickTop="1" x14ac:dyDescent="0.25">
      <c r="A155" s="442"/>
      <c r="B155" s="392"/>
      <c r="C155" s="350"/>
      <c r="D155" s="350"/>
      <c r="E155" s="350"/>
      <c r="F155" s="350"/>
      <c r="G155" s="350"/>
      <c r="H155" s="350"/>
      <c r="I155" s="350"/>
      <c r="J155" s="350"/>
      <c r="K155" s="443"/>
    </row>
    <row r="156" spans="1:11" ht="14" x14ac:dyDescent="0.2">
      <c r="A156" s="386" t="s">
        <v>233</v>
      </c>
      <c r="B156" s="424"/>
      <c r="C156" s="388"/>
      <c r="D156" s="429"/>
      <c r="E156" s="438" t="s">
        <v>296</v>
      </c>
      <c r="F156" s="429"/>
      <c r="G156" s="429"/>
      <c r="H156" s="429"/>
      <c r="I156" s="429"/>
      <c r="J156" s="429"/>
      <c r="K156" s="430"/>
    </row>
    <row r="157" spans="1:11" ht="13.5" customHeight="1" x14ac:dyDescent="0.25">
      <c r="A157" s="1" t="s">
        <v>156</v>
      </c>
      <c r="B157" s="2">
        <v>43</v>
      </c>
      <c r="C157" s="3" t="s">
        <v>16</v>
      </c>
      <c r="D157" s="333"/>
      <c r="E157" s="5">
        <f t="shared" ref="E157:E191" si="17">B157*D157</f>
        <v>0</v>
      </c>
      <c r="F157" s="335"/>
      <c r="G157" s="5">
        <f t="shared" ref="G157:G191" si="18">B157*F157</f>
        <v>0</v>
      </c>
      <c r="H157" s="335"/>
      <c r="I157" s="5">
        <f t="shared" ref="I157:I191" si="19">B157*H157</f>
        <v>0</v>
      </c>
      <c r="J157" s="335"/>
      <c r="K157" s="39">
        <f t="shared" ref="K157:K190" si="20">B157*J157</f>
        <v>0</v>
      </c>
    </row>
    <row r="158" spans="1:11" ht="13.5" customHeight="1" x14ac:dyDescent="0.25">
      <c r="A158" s="20" t="s">
        <v>157</v>
      </c>
      <c r="B158" s="21">
        <v>52</v>
      </c>
      <c r="C158" s="22" t="s">
        <v>16</v>
      </c>
      <c r="D158" s="335"/>
      <c r="E158" s="5">
        <f t="shared" si="17"/>
        <v>0</v>
      </c>
      <c r="F158" s="335"/>
      <c r="G158" s="5">
        <f t="shared" si="18"/>
        <v>0</v>
      </c>
      <c r="H158" s="335"/>
      <c r="I158" s="5">
        <f t="shared" si="19"/>
        <v>0</v>
      </c>
      <c r="J158" s="335"/>
      <c r="K158" s="39">
        <f t="shared" si="20"/>
        <v>0</v>
      </c>
    </row>
    <row r="159" spans="1:11" ht="13.5" customHeight="1" x14ac:dyDescent="0.25">
      <c r="A159" s="1" t="s">
        <v>158</v>
      </c>
      <c r="B159" s="2">
        <v>55</v>
      </c>
      <c r="C159" s="3" t="s">
        <v>16</v>
      </c>
      <c r="D159" s="333"/>
      <c r="E159" s="5">
        <f t="shared" si="17"/>
        <v>0</v>
      </c>
      <c r="F159" s="335"/>
      <c r="G159" s="5">
        <f t="shared" si="18"/>
        <v>0</v>
      </c>
      <c r="H159" s="335"/>
      <c r="I159" s="5">
        <f t="shared" si="19"/>
        <v>0</v>
      </c>
      <c r="J159" s="335"/>
      <c r="K159" s="39">
        <f t="shared" si="20"/>
        <v>0</v>
      </c>
    </row>
    <row r="160" spans="1:11" ht="13.5" customHeight="1" x14ac:dyDescent="0.25">
      <c r="A160" s="1" t="s">
        <v>159</v>
      </c>
      <c r="B160" s="2">
        <v>85</v>
      </c>
      <c r="C160" s="3" t="s">
        <v>16</v>
      </c>
      <c r="D160" s="333"/>
      <c r="E160" s="5">
        <f t="shared" si="17"/>
        <v>0</v>
      </c>
      <c r="F160" s="335"/>
      <c r="G160" s="5">
        <f t="shared" si="18"/>
        <v>0</v>
      </c>
      <c r="H160" s="335"/>
      <c r="I160" s="5">
        <f t="shared" si="19"/>
        <v>0</v>
      </c>
      <c r="J160" s="335"/>
      <c r="K160" s="39">
        <f t="shared" si="20"/>
        <v>0</v>
      </c>
    </row>
    <row r="161" spans="1:11" ht="13.5" customHeight="1" x14ac:dyDescent="0.25">
      <c r="A161" s="1" t="s">
        <v>160</v>
      </c>
      <c r="B161" s="2">
        <v>136</v>
      </c>
      <c r="C161" s="3" t="s">
        <v>16</v>
      </c>
      <c r="D161" s="333"/>
      <c r="E161" s="5">
        <f t="shared" si="17"/>
        <v>0</v>
      </c>
      <c r="F161" s="335"/>
      <c r="G161" s="5">
        <f t="shared" si="18"/>
        <v>0</v>
      </c>
      <c r="H161" s="335"/>
      <c r="I161" s="5">
        <f t="shared" si="19"/>
        <v>0</v>
      </c>
      <c r="J161" s="335"/>
      <c r="K161" s="39">
        <f t="shared" si="20"/>
        <v>0</v>
      </c>
    </row>
    <row r="162" spans="1:11" ht="13.5" customHeight="1" x14ac:dyDescent="0.25">
      <c r="A162" s="1" t="s">
        <v>161</v>
      </c>
      <c r="B162" s="2">
        <v>165</v>
      </c>
      <c r="C162" s="3" t="s">
        <v>16</v>
      </c>
      <c r="D162" s="333"/>
      <c r="E162" s="5">
        <f t="shared" si="17"/>
        <v>0</v>
      </c>
      <c r="F162" s="335"/>
      <c r="G162" s="5">
        <f t="shared" si="18"/>
        <v>0</v>
      </c>
      <c r="H162" s="335"/>
      <c r="I162" s="5">
        <f t="shared" si="19"/>
        <v>0</v>
      </c>
      <c r="J162" s="335"/>
      <c r="K162" s="39">
        <f t="shared" si="20"/>
        <v>0</v>
      </c>
    </row>
    <row r="163" spans="1:11" ht="13.5" customHeight="1" x14ac:dyDescent="0.25">
      <c r="A163" s="1" t="s">
        <v>162</v>
      </c>
      <c r="B163" s="2">
        <v>196</v>
      </c>
      <c r="C163" s="3" t="s">
        <v>16</v>
      </c>
      <c r="D163" s="333"/>
      <c r="E163" s="5">
        <f t="shared" si="17"/>
        <v>0</v>
      </c>
      <c r="F163" s="335"/>
      <c r="G163" s="5">
        <f t="shared" si="18"/>
        <v>0</v>
      </c>
      <c r="H163" s="335"/>
      <c r="I163" s="5">
        <f t="shared" si="19"/>
        <v>0</v>
      </c>
      <c r="J163" s="335"/>
      <c r="K163" s="39">
        <f t="shared" si="20"/>
        <v>0</v>
      </c>
    </row>
    <row r="164" spans="1:11" ht="13.5" customHeight="1" x14ac:dyDescent="0.25">
      <c r="A164" s="1" t="s">
        <v>163</v>
      </c>
      <c r="B164" s="2">
        <v>210</v>
      </c>
      <c r="C164" s="3" t="s">
        <v>16</v>
      </c>
      <c r="D164" s="333"/>
      <c r="E164" s="5">
        <f t="shared" si="17"/>
        <v>0</v>
      </c>
      <c r="F164" s="335"/>
      <c r="G164" s="5">
        <f t="shared" si="18"/>
        <v>0</v>
      </c>
      <c r="H164" s="335"/>
      <c r="I164" s="5">
        <f t="shared" si="19"/>
        <v>0</v>
      </c>
      <c r="J164" s="335"/>
      <c r="K164" s="39">
        <f t="shared" si="20"/>
        <v>0</v>
      </c>
    </row>
    <row r="165" spans="1:11" ht="13.5" customHeight="1" x14ac:dyDescent="0.25">
      <c r="A165" s="1" t="s">
        <v>164</v>
      </c>
      <c r="B165" s="2">
        <v>16</v>
      </c>
      <c r="C165" s="3" t="s">
        <v>16</v>
      </c>
      <c r="D165" s="333"/>
      <c r="E165" s="5">
        <f t="shared" si="17"/>
        <v>0</v>
      </c>
      <c r="F165" s="335"/>
      <c r="G165" s="5">
        <f t="shared" si="18"/>
        <v>0</v>
      </c>
      <c r="H165" s="335"/>
      <c r="I165" s="5">
        <f t="shared" si="19"/>
        <v>0</v>
      </c>
      <c r="J165" s="335"/>
      <c r="K165" s="39">
        <f t="shared" si="20"/>
        <v>0</v>
      </c>
    </row>
    <row r="166" spans="1:11" ht="13.5" customHeight="1" x14ac:dyDescent="0.25">
      <c r="A166" s="1" t="s">
        <v>165</v>
      </c>
      <c r="B166" s="2">
        <v>22</v>
      </c>
      <c r="C166" s="3" t="s">
        <v>16</v>
      </c>
      <c r="D166" s="333"/>
      <c r="E166" s="5">
        <f t="shared" si="17"/>
        <v>0</v>
      </c>
      <c r="F166" s="335"/>
      <c r="G166" s="5">
        <f t="shared" si="18"/>
        <v>0</v>
      </c>
      <c r="H166" s="335"/>
      <c r="I166" s="5">
        <f t="shared" si="19"/>
        <v>0</v>
      </c>
      <c r="J166" s="335"/>
      <c r="K166" s="39">
        <f t="shared" si="20"/>
        <v>0</v>
      </c>
    </row>
    <row r="167" spans="1:11" ht="13.5" customHeight="1" x14ac:dyDescent="0.25">
      <c r="A167" s="1" t="s">
        <v>166</v>
      </c>
      <c r="B167" s="2">
        <v>28</v>
      </c>
      <c r="C167" s="3" t="s">
        <v>16</v>
      </c>
      <c r="D167" s="333"/>
      <c r="E167" s="5">
        <f t="shared" si="17"/>
        <v>0</v>
      </c>
      <c r="F167" s="335"/>
      <c r="G167" s="5">
        <f t="shared" si="18"/>
        <v>0</v>
      </c>
      <c r="H167" s="335"/>
      <c r="I167" s="5">
        <f t="shared" si="19"/>
        <v>0</v>
      </c>
      <c r="J167" s="335"/>
      <c r="K167" s="39">
        <f t="shared" si="20"/>
        <v>0</v>
      </c>
    </row>
    <row r="168" spans="1:11" ht="13.5" customHeight="1" x14ac:dyDescent="0.25">
      <c r="A168" s="1" t="s">
        <v>167</v>
      </c>
      <c r="B168" s="2">
        <v>34</v>
      </c>
      <c r="C168" s="3" t="s">
        <v>16</v>
      </c>
      <c r="D168" s="333"/>
      <c r="E168" s="5">
        <f t="shared" si="17"/>
        <v>0</v>
      </c>
      <c r="F168" s="335"/>
      <c r="G168" s="5">
        <f t="shared" si="18"/>
        <v>0</v>
      </c>
      <c r="H168" s="335"/>
      <c r="I168" s="5">
        <f t="shared" si="19"/>
        <v>0</v>
      </c>
      <c r="J168" s="335"/>
      <c r="K168" s="39">
        <f t="shared" si="20"/>
        <v>0</v>
      </c>
    </row>
    <row r="169" spans="1:11" ht="13.5" customHeight="1" x14ac:dyDescent="0.25">
      <c r="A169" s="1" t="s">
        <v>168</v>
      </c>
      <c r="B169" s="2">
        <v>39</v>
      </c>
      <c r="C169" s="3" t="s">
        <v>16</v>
      </c>
      <c r="D169" s="333"/>
      <c r="E169" s="5">
        <f t="shared" si="17"/>
        <v>0</v>
      </c>
      <c r="F169" s="335"/>
      <c r="G169" s="5">
        <f t="shared" si="18"/>
        <v>0</v>
      </c>
      <c r="H169" s="335"/>
      <c r="I169" s="5">
        <f t="shared" si="19"/>
        <v>0</v>
      </c>
      <c r="J169" s="335"/>
      <c r="K169" s="39">
        <f t="shared" si="20"/>
        <v>0</v>
      </c>
    </row>
    <row r="170" spans="1:11" ht="13.5" customHeight="1" x14ac:dyDescent="0.25">
      <c r="A170" s="1" t="s">
        <v>169</v>
      </c>
      <c r="B170" s="2">
        <v>49</v>
      </c>
      <c r="C170" s="3" t="s">
        <v>16</v>
      </c>
      <c r="D170" s="333"/>
      <c r="E170" s="5">
        <f t="shared" si="17"/>
        <v>0</v>
      </c>
      <c r="F170" s="335"/>
      <c r="G170" s="5">
        <f t="shared" si="18"/>
        <v>0</v>
      </c>
      <c r="H170" s="335"/>
      <c r="I170" s="5">
        <f t="shared" si="19"/>
        <v>0</v>
      </c>
      <c r="J170" s="335"/>
      <c r="K170" s="39">
        <f t="shared" si="20"/>
        <v>0</v>
      </c>
    </row>
    <row r="171" spans="1:11" ht="13.5" customHeight="1" x14ac:dyDescent="0.25">
      <c r="A171" s="1" t="s">
        <v>170</v>
      </c>
      <c r="B171" s="2">
        <v>62</v>
      </c>
      <c r="C171" s="3" t="s">
        <v>16</v>
      </c>
      <c r="D171" s="333"/>
      <c r="E171" s="5">
        <f t="shared" si="17"/>
        <v>0</v>
      </c>
      <c r="F171" s="335"/>
      <c r="G171" s="5">
        <f t="shared" si="18"/>
        <v>0</v>
      </c>
      <c r="H171" s="335"/>
      <c r="I171" s="5">
        <f t="shared" si="19"/>
        <v>0</v>
      </c>
      <c r="J171" s="335"/>
      <c r="K171" s="39">
        <f t="shared" si="20"/>
        <v>0</v>
      </c>
    </row>
    <row r="172" spans="1:11" ht="13.5" customHeight="1" x14ac:dyDescent="0.25">
      <c r="A172" s="1" t="s">
        <v>171</v>
      </c>
      <c r="B172" s="2">
        <v>69</v>
      </c>
      <c r="C172" s="3" t="s">
        <v>16</v>
      </c>
      <c r="D172" s="333"/>
      <c r="E172" s="5">
        <f t="shared" si="17"/>
        <v>0</v>
      </c>
      <c r="F172" s="335"/>
      <c r="G172" s="5">
        <f t="shared" si="18"/>
        <v>0</v>
      </c>
      <c r="H172" s="335"/>
      <c r="I172" s="5">
        <f t="shared" si="19"/>
        <v>0</v>
      </c>
      <c r="J172" s="335"/>
      <c r="K172" s="39">
        <f t="shared" si="20"/>
        <v>0</v>
      </c>
    </row>
    <row r="173" spans="1:11" ht="13.5" customHeight="1" x14ac:dyDescent="0.25">
      <c r="A173" s="1" t="s">
        <v>172</v>
      </c>
      <c r="B173" s="2">
        <v>12</v>
      </c>
      <c r="C173" s="3" t="s">
        <v>6</v>
      </c>
      <c r="D173" s="333"/>
      <c r="E173" s="5">
        <f t="shared" si="17"/>
        <v>0</v>
      </c>
      <c r="F173" s="335"/>
      <c r="G173" s="5">
        <f t="shared" si="18"/>
        <v>0</v>
      </c>
      <c r="H173" s="335"/>
      <c r="I173" s="5">
        <f t="shared" si="19"/>
        <v>0</v>
      </c>
      <c r="J173" s="335"/>
      <c r="K173" s="39">
        <f t="shared" si="20"/>
        <v>0</v>
      </c>
    </row>
    <row r="174" spans="1:11" ht="13.5" customHeight="1" x14ac:dyDescent="0.25">
      <c r="A174" s="1" t="s">
        <v>173</v>
      </c>
      <c r="B174" s="2">
        <v>40</v>
      </c>
      <c r="C174" s="3" t="s">
        <v>16</v>
      </c>
      <c r="D174" s="333"/>
      <c r="E174" s="5">
        <f t="shared" si="17"/>
        <v>0</v>
      </c>
      <c r="F174" s="335"/>
      <c r="G174" s="5">
        <f t="shared" si="18"/>
        <v>0</v>
      </c>
      <c r="H174" s="335"/>
      <c r="I174" s="5">
        <f t="shared" si="19"/>
        <v>0</v>
      </c>
      <c r="J174" s="335"/>
      <c r="K174" s="39">
        <f t="shared" si="20"/>
        <v>0</v>
      </c>
    </row>
    <row r="175" spans="1:11" ht="13.5" customHeight="1" x14ac:dyDescent="0.25">
      <c r="A175" s="1" t="s">
        <v>174</v>
      </c>
      <c r="B175" s="2">
        <v>39</v>
      </c>
      <c r="C175" s="3" t="s">
        <v>16</v>
      </c>
      <c r="D175" s="333"/>
      <c r="E175" s="5">
        <f t="shared" si="17"/>
        <v>0</v>
      </c>
      <c r="F175" s="335"/>
      <c r="G175" s="5">
        <f t="shared" si="18"/>
        <v>0</v>
      </c>
      <c r="H175" s="335"/>
      <c r="I175" s="5">
        <f t="shared" si="19"/>
        <v>0</v>
      </c>
      <c r="J175" s="335"/>
      <c r="K175" s="39">
        <f t="shared" si="20"/>
        <v>0</v>
      </c>
    </row>
    <row r="176" spans="1:11" ht="13.5" customHeight="1" x14ac:dyDescent="0.25">
      <c r="A176" s="1" t="s">
        <v>175</v>
      </c>
      <c r="B176" s="2">
        <v>5</v>
      </c>
      <c r="C176" s="3" t="s">
        <v>20</v>
      </c>
      <c r="D176" s="333"/>
      <c r="E176" s="5">
        <f t="shared" si="17"/>
        <v>0</v>
      </c>
      <c r="F176" s="335"/>
      <c r="G176" s="5">
        <f t="shared" si="18"/>
        <v>0</v>
      </c>
      <c r="H176" s="335"/>
      <c r="I176" s="5">
        <f t="shared" si="19"/>
        <v>0</v>
      </c>
      <c r="J176" s="335"/>
      <c r="K176" s="39">
        <f t="shared" si="20"/>
        <v>0</v>
      </c>
    </row>
    <row r="177" spans="1:11" ht="13.5" customHeight="1" x14ac:dyDescent="0.25">
      <c r="A177" s="26" t="s">
        <v>176</v>
      </c>
      <c r="B177" s="27">
        <v>125</v>
      </c>
      <c r="C177" s="28" t="s">
        <v>46</v>
      </c>
      <c r="D177" s="333"/>
      <c r="E177" s="5">
        <f t="shared" si="17"/>
        <v>0</v>
      </c>
      <c r="F177" s="335"/>
      <c r="G177" s="5">
        <f t="shared" si="18"/>
        <v>0</v>
      </c>
      <c r="H177" s="335"/>
      <c r="I177" s="5">
        <f t="shared" si="19"/>
        <v>0</v>
      </c>
      <c r="J177" s="335"/>
      <c r="K177" s="39">
        <f t="shared" si="20"/>
        <v>0</v>
      </c>
    </row>
    <row r="178" spans="1:11" ht="13.5" customHeight="1" x14ac:dyDescent="0.25">
      <c r="A178" s="1" t="s">
        <v>177</v>
      </c>
      <c r="B178" s="2">
        <v>2025</v>
      </c>
      <c r="C178" s="3" t="s">
        <v>9</v>
      </c>
      <c r="D178" s="333"/>
      <c r="E178" s="5">
        <f t="shared" si="17"/>
        <v>0</v>
      </c>
      <c r="F178" s="335"/>
      <c r="G178" s="5">
        <f t="shared" si="18"/>
        <v>0</v>
      </c>
      <c r="H178" s="335"/>
      <c r="I178" s="5">
        <f t="shared" si="19"/>
        <v>0</v>
      </c>
      <c r="J178" s="335"/>
      <c r="K178" s="39">
        <f t="shared" si="20"/>
        <v>0</v>
      </c>
    </row>
    <row r="179" spans="1:11" ht="13.5" customHeight="1" x14ac:dyDescent="0.25">
      <c r="A179" s="1" t="s">
        <v>291</v>
      </c>
      <c r="B179" s="2">
        <v>160</v>
      </c>
      <c r="C179" s="3" t="s">
        <v>16</v>
      </c>
      <c r="D179" s="333"/>
      <c r="E179" s="5">
        <f t="shared" si="17"/>
        <v>0</v>
      </c>
      <c r="F179" s="335"/>
      <c r="G179" s="5">
        <f t="shared" si="18"/>
        <v>0</v>
      </c>
      <c r="H179" s="335"/>
      <c r="I179" s="5">
        <f t="shared" si="19"/>
        <v>0</v>
      </c>
      <c r="J179" s="335"/>
      <c r="K179" s="39">
        <f t="shared" si="20"/>
        <v>0</v>
      </c>
    </row>
    <row r="180" spans="1:11" ht="13.5" customHeight="1" x14ac:dyDescent="0.25">
      <c r="A180" s="1" t="s">
        <v>292</v>
      </c>
      <c r="B180" s="2">
        <v>90</v>
      </c>
      <c r="C180" s="3" t="s">
        <v>16</v>
      </c>
      <c r="D180" s="333"/>
      <c r="E180" s="5">
        <f t="shared" si="17"/>
        <v>0</v>
      </c>
      <c r="F180" s="335"/>
      <c r="G180" s="5">
        <f t="shared" si="18"/>
        <v>0</v>
      </c>
      <c r="H180" s="335"/>
      <c r="I180" s="5">
        <f t="shared" si="19"/>
        <v>0</v>
      </c>
      <c r="J180" s="335"/>
      <c r="K180" s="39">
        <f t="shared" si="20"/>
        <v>0</v>
      </c>
    </row>
    <row r="181" spans="1:11" ht="13.5" customHeight="1" x14ac:dyDescent="0.25">
      <c r="A181" s="1" t="s">
        <v>178</v>
      </c>
      <c r="B181" s="2">
        <v>18</v>
      </c>
      <c r="C181" s="3" t="s">
        <v>20</v>
      </c>
      <c r="D181" s="333"/>
      <c r="E181" s="5">
        <f t="shared" si="17"/>
        <v>0</v>
      </c>
      <c r="F181" s="335"/>
      <c r="G181" s="5">
        <f t="shared" si="18"/>
        <v>0</v>
      </c>
      <c r="H181" s="335"/>
      <c r="I181" s="5">
        <f t="shared" si="19"/>
        <v>0</v>
      </c>
      <c r="J181" s="335"/>
      <c r="K181" s="39">
        <f t="shared" si="20"/>
        <v>0</v>
      </c>
    </row>
    <row r="182" spans="1:11" ht="13.5" customHeight="1" x14ac:dyDescent="0.25">
      <c r="A182" s="1" t="s">
        <v>179</v>
      </c>
      <c r="B182" s="2">
        <v>1500</v>
      </c>
      <c r="C182" s="3" t="s">
        <v>9</v>
      </c>
      <c r="D182" s="333"/>
      <c r="E182" s="5">
        <f t="shared" si="17"/>
        <v>0</v>
      </c>
      <c r="F182" s="335"/>
      <c r="G182" s="5">
        <f t="shared" si="18"/>
        <v>0</v>
      </c>
      <c r="H182" s="335"/>
      <c r="I182" s="5">
        <f t="shared" si="19"/>
        <v>0</v>
      </c>
      <c r="J182" s="335"/>
      <c r="K182" s="39">
        <f t="shared" si="20"/>
        <v>0</v>
      </c>
    </row>
    <row r="183" spans="1:11" ht="13.5" customHeight="1" x14ac:dyDescent="0.25">
      <c r="A183" s="1" t="s">
        <v>180</v>
      </c>
      <c r="B183" s="2">
        <v>1550</v>
      </c>
      <c r="C183" s="3" t="s">
        <v>9</v>
      </c>
      <c r="D183" s="333"/>
      <c r="E183" s="5">
        <f t="shared" si="17"/>
        <v>0</v>
      </c>
      <c r="F183" s="335"/>
      <c r="G183" s="5">
        <f t="shared" si="18"/>
        <v>0</v>
      </c>
      <c r="H183" s="335"/>
      <c r="I183" s="5">
        <f t="shared" si="19"/>
        <v>0</v>
      </c>
      <c r="J183" s="335"/>
      <c r="K183" s="39">
        <f t="shared" si="20"/>
        <v>0</v>
      </c>
    </row>
    <row r="184" spans="1:11" ht="13.5" customHeight="1" x14ac:dyDescent="0.25">
      <c r="A184" s="1" t="s">
        <v>181</v>
      </c>
      <c r="B184" s="2">
        <v>1680</v>
      </c>
      <c r="C184" s="3" t="s">
        <v>9</v>
      </c>
      <c r="D184" s="333"/>
      <c r="E184" s="5">
        <f t="shared" si="17"/>
        <v>0</v>
      </c>
      <c r="F184" s="335"/>
      <c r="G184" s="5">
        <f t="shared" si="18"/>
        <v>0</v>
      </c>
      <c r="H184" s="335"/>
      <c r="I184" s="5">
        <f t="shared" si="19"/>
        <v>0</v>
      </c>
      <c r="J184" s="335"/>
      <c r="K184" s="39">
        <f t="shared" si="20"/>
        <v>0</v>
      </c>
    </row>
    <row r="185" spans="1:11" ht="13.5" customHeight="1" x14ac:dyDescent="0.25">
      <c r="A185" s="1" t="s">
        <v>182</v>
      </c>
      <c r="B185" s="2">
        <v>52</v>
      </c>
      <c r="C185" s="3" t="s">
        <v>6</v>
      </c>
      <c r="D185" s="333"/>
      <c r="E185" s="5">
        <f t="shared" si="17"/>
        <v>0</v>
      </c>
      <c r="F185" s="335"/>
      <c r="G185" s="5">
        <f t="shared" si="18"/>
        <v>0</v>
      </c>
      <c r="H185" s="335"/>
      <c r="I185" s="5">
        <f t="shared" si="19"/>
        <v>0</v>
      </c>
      <c r="J185" s="335"/>
      <c r="K185" s="39">
        <f t="shared" si="20"/>
        <v>0</v>
      </c>
    </row>
    <row r="186" spans="1:11" ht="13.5" customHeight="1" x14ac:dyDescent="0.25">
      <c r="A186" s="1" t="s">
        <v>183</v>
      </c>
      <c r="B186" s="2">
        <v>1280</v>
      </c>
      <c r="C186" s="3" t="s">
        <v>9</v>
      </c>
      <c r="D186" s="333"/>
      <c r="E186" s="5">
        <f t="shared" si="17"/>
        <v>0</v>
      </c>
      <c r="F186" s="335"/>
      <c r="G186" s="5">
        <f t="shared" si="18"/>
        <v>0</v>
      </c>
      <c r="H186" s="335"/>
      <c r="I186" s="5">
        <f t="shared" si="19"/>
        <v>0</v>
      </c>
      <c r="J186" s="335"/>
      <c r="K186" s="39">
        <f t="shared" si="20"/>
        <v>0</v>
      </c>
    </row>
    <row r="187" spans="1:11" ht="13.5" customHeight="1" x14ac:dyDescent="0.25">
      <c r="A187" s="1" t="s">
        <v>306</v>
      </c>
      <c r="B187" s="2">
        <v>150</v>
      </c>
      <c r="C187" s="3" t="s">
        <v>9</v>
      </c>
      <c r="D187" s="333"/>
      <c r="E187" s="5">
        <f t="shared" si="17"/>
        <v>0</v>
      </c>
      <c r="F187" s="335"/>
      <c r="G187" s="5">
        <f t="shared" si="18"/>
        <v>0</v>
      </c>
      <c r="H187" s="335"/>
      <c r="I187" s="5">
        <f t="shared" si="19"/>
        <v>0</v>
      </c>
      <c r="J187" s="335"/>
      <c r="K187" s="39">
        <f t="shared" si="20"/>
        <v>0</v>
      </c>
    </row>
    <row r="188" spans="1:11" ht="13.5" customHeight="1" x14ac:dyDescent="0.25">
      <c r="A188" s="1" t="s">
        <v>184</v>
      </c>
      <c r="B188" s="2">
        <v>320</v>
      </c>
      <c r="C188" s="3" t="s">
        <v>9</v>
      </c>
      <c r="D188" s="333"/>
      <c r="E188" s="5">
        <f t="shared" si="17"/>
        <v>0</v>
      </c>
      <c r="F188" s="335"/>
      <c r="G188" s="5">
        <f t="shared" si="18"/>
        <v>0</v>
      </c>
      <c r="H188" s="335"/>
      <c r="I188" s="5">
        <f t="shared" si="19"/>
        <v>0</v>
      </c>
      <c r="J188" s="335"/>
      <c r="K188" s="39">
        <f t="shared" si="20"/>
        <v>0</v>
      </c>
    </row>
    <row r="189" spans="1:11" ht="13.5" customHeight="1" x14ac:dyDescent="0.25">
      <c r="A189" s="20" t="s">
        <v>185</v>
      </c>
      <c r="B189" s="21">
        <v>325</v>
      </c>
      <c r="C189" s="22" t="s">
        <v>9</v>
      </c>
      <c r="D189" s="335"/>
      <c r="E189" s="5">
        <f t="shared" si="17"/>
        <v>0</v>
      </c>
      <c r="F189" s="335"/>
      <c r="G189" s="5">
        <f t="shared" si="18"/>
        <v>0</v>
      </c>
      <c r="H189" s="335"/>
      <c r="I189" s="5">
        <f t="shared" si="19"/>
        <v>0</v>
      </c>
      <c r="J189" s="335"/>
      <c r="K189" s="39">
        <f t="shared" si="20"/>
        <v>0</v>
      </c>
    </row>
    <row r="190" spans="1:11" ht="13.5" customHeight="1" x14ac:dyDescent="0.25">
      <c r="A190" s="1" t="s">
        <v>186</v>
      </c>
      <c r="B190" s="2">
        <v>350</v>
      </c>
      <c r="C190" s="3" t="s">
        <v>9</v>
      </c>
      <c r="D190" s="333"/>
      <c r="E190" s="5">
        <f t="shared" si="17"/>
        <v>0</v>
      </c>
      <c r="F190" s="335"/>
      <c r="G190" s="5">
        <f t="shared" si="18"/>
        <v>0</v>
      </c>
      <c r="H190" s="335"/>
      <c r="I190" s="5">
        <f t="shared" si="19"/>
        <v>0</v>
      </c>
      <c r="J190" s="335"/>
      <c r="K190" s="39">
        <f t="shared" si="20"/>
        <v>0</v>
      </c>
    </row>
    <row r="191" spans="1:11" ht="13.5" customHeight="1" thickBot="1" x14ac:dyDescent="0.3">
      <c r="A191" s="8" t="s">
        <v>187</v>
      </c>
      <c r="B191" s="9">
        <v>375</v>
      </c>
      <c r="C191" s="10" t="s">
        <v>9</v>
      </c>
      <c r="D191" s="348"/>
      <c r="E191" s="12">
        <f t="shared" si="17"/>
        <v>0</v>
      </c>
      <c r="F191" s="432"/>
      <c r="G191" s="12">
        <f t="shared" si="18"/>
        <v>0</v>
      </c>
      <c r="H191" s="432"/>
      <c r="I191" s="12">
        <f t="shared" si="19"/>
        <v>0</v>
      </c>
      <c r="J191" s="432"/>
      <c r="K191" s="40">
        <f>B191*J191</f>
        <v>0</v>
      </c>
    </row>
    <row r="192" spans="1:11" ht="14.15" customHeight="1" x14ac:dyDescent="0.25">
      <c r="A192" s="334"/>
      <c r="B192" s="392"/>
      <c r="C192" s="350"/>
      <c r="D192" s="221"/>
      <c r="E192" s="221"/>
      <c r="F192" s="221"/>
      <c r="G192" s="221"/>
      <c r="H192" s="221"/>
      <c r="I192" s="474"/>
      <c r="J192" s="375"/>
      <c r="K192" s="375"/>
    </row>
    <row r="193" spans="1:11" ht="14.15" customHeight="1" x14ac:dyDescent="0.25">
      <c r="A193" s="334"/>
      <c r="B193" s="473" t="s">
        <v>84</v>
      </c>
      <c r="C193" s="350"/>
      <c r="D193" s="221"/>
      <c r="E193" s="29">
        <f>SUM(E157:E191)</f>
        <v>0</v>
      </c>
      <c r="F193" s="221"/>
      <c r="G193" s="29">
        <f>SUM(G157:G191)</f>
        <v>0</v>
      </c>
      <c r="H193" s="221"/>
      <c r="I193" s="29">
        <f>SUM(I157:I191)</f>
        <v>0</v>
      </c>
      <c r="J193" s="375"/>
      <c r="K193" s="29">
        <f>SUM(I157:K191)</f>
        <v>0</v>
      </c>
    </row>
    <row r="194" spans="1:11" ht="14.15" customHeight="1" thickBot="1" x14ac:dyDescent="0.3">
      <c r="B194" s="366"/>
      <c r="C194" s="366"/>
      <c r="E194" s="397" t="s">
        <v>199</v>
      </c>
      <c r="F194" s="395"/>
      <c r="G194" s="397" t="s">
        <v>200</v>
      </c>
      <c r="H194" s="395"/>
      <c r="I194" s="397" t="s">
        <v>201</v>
      </c>
      <c r="J194" s="395"/>
      <c r="K194" s="397" t="s">
        <v>202</v>
      </c>
    </row>
    <row r="195" spans="1:11" ht="14.15" customHeight="1" x14ac:dyDescent="0.25">
      <c r="A195" s="409"/>
      <c r="B195" s="360"/>
      <c r="C195" s="361"/>
      <c r="D195" s="362" t="s">
        <v>50</v>
      </c>
      <c r="E195" s="363"/>
      <c r="F195" s="362" t="s">
        <v>51</v>
      </c>
      <c r="G195" s="364"/>
      <c r="H195" s="362" t="s">
        <v>52</v>
      </c>
      <c r="I195" s="365"/>
      <c r="J195" s="521" t="s">
        <v>259</v>
      </c>
      <c r="K195" s="522"/>
    </row>
    <row r="196" spans="1:11" ht="14.15" customHeight="1" x14ac:dyDescent="0.25">
      <c r="A196" s="410"/>
      <c r="B196" s="368"/>
      <c r="C196" s="369"/>
      <c r="D196" s="370" t="s">
        <v>85</v>
      </c>
      <c r="E196" s="371"/>
      <c r="F196" s="370" t="s">
        <v>54</v>
      </c>
      <c r="G196" s="371"/>
      <c r="H196" s="370" t="s">
        <v>54</v>
      </c>
      <c r="I196" s="371"/>
      <c r="J196" s="523"/>
      <c r="K196" s="524"/>
    </row>
    <row r="197" spans="1:11" ht="14.15" customHeight="1" x14ac:dyDescent="0.25">
      <c r="A197" s="411"/>
      <c r="B197" s="412"/>
      <c r="C197" s="413"/>
      <c r="D197" s="525" t="s">
        <v>199</v>
      </c>
      <c r="E197" s="526"/>
      <c r="F197" s="525" t="s">
        <v>200</v>
      </c>
      <c r="G197" s="526"/>
      <c r="H197" s="414" t="s">
        <v>201</v>
      </c>
      <c r="I197" s="415"/>
      <c r="J197" s="414" t="s">
        <v>202</v>
      </c>
      <c r="K197" s="416"/>
    </row>
    <row r="198" spans="1:11" ht="14.15" customHeight="1" thickBot="1" x14ac:dyDescent="0.3">
      <c r="A198" s="435"/>
      <c r="B198" s="418" t="s">
        <v>56</v>
      </c>
      <c r="C198" s="419" t="s">
        <v>0</v>
      </c>
      <c r="D198" s="419" t="s">
        <v>55</v>
      </c>
      <c r="E198" s="419" t="s">
        <v>4</v>
      </c>
      <c r="F198" s="419" t="s">
        <v>55</v>
      </c>
      <c r="G198" s="419" t="s">
        <v>4</v>
      </c>
      <c r="H198" s="419" t="s">
        <v>55</v>
      </c>
      <c r="I198" s="419" t="s">
        <v>4</v>
      </c>
      <c r="J198" s="419" t="s">
        <v>55</v>
      </c>
      <c r="K198" s="436" t="s">
        <v>4</v>
      </c>
    </row>
    <row r="199" spans="1:11" ht="14.15" customHeight="1" thickTop="1" thickBot="1" x14ac:dyDescent="0.2">
      <c r="A199" s="426"/>
      <c r="B199" s="422"/>
      <c r="C199" s="383"/>
      <c r="D199" s="375"/>
      <c r="E199" s="444"/>
      <c r="F199" s="444"/>
      <c r="G199" s="444"/>
      <c r="H199" s="375"/>
      <c r="I199" s="375"/>
      <c r="J199" s="375"/>
      <c r="K199" s="427"/>
    </row>
    <row r="200" spans="1:11" ht="16.5" customHeight="1" x14ac:dyDescent="0.2">
      <c r="A200" s="445" t="s">
        <v>232</v>
      </c>
      <c r="B200" s="446"/>
      <c r="C200" s="447"/>
      <c r="D200" s="448"/>
      <c r="E200" s="449"/>
      <c r="F200" s="450"/>
      <c r="G200" s="450"/>
      <c r="H200" s="448"/>
      <c r="I200" s="448"/>
      <c r="J200" s="448"/>
      <c r="K200" s="451"/>
    </row>
    <row r="201" spans="1:11" ht="14.15" customHeight="1" x14ac:dyDescent="0.25">
      <c r="A201" s="20" t="s">
        <v>307</v>
      </c>
      <c r="B201" s="21">
        <v>1800</v>
      </c>
      <c r="C201" s="22" t="s">
        <v>9</v>
      </c>
      <c r="D201" s="335"/>
      <c r="E201" s="23">
        <f t="shared" ref="E201:E220" si="21">B201*D201</f>
        <v>0</v>
      </c>
      <c r="F201" s="333"/>
      <c r="G201" s="4">
        <f t="shared" ref="G201:G220" si="22">B201*F201</f>
        <v>0</v>
      </c>
      <c r="H201" s="335"/>
      <c r="I201" s="23">
        <f t="shared" ref="I201:I220" si="23">B201*H201</f>
        <v>0</v>
      </c>
      <c r="J201" s="335"/>
      <c r="K201" s="24">
        <f t="shared" ref="K201:K220" si="24">B201*J201</f>
        <v>0</v>
      </c>
    </row>
    <row r="202" spans="1:11" ht="14.15" customHeight="1" x14ac:dyDescent="0.25">
      <c r="A202" s="20" t="s">
        <v>308</v>
      </c>
      <c r="B202" s="21">
        <v>2000</v>
      </c>
      <c r="C202" s="22" t="s">
        <v>9</v>
      </c>
      <c r="D202" s="335"/>
      <c r="E202" s="23">
        <f t="shared" si="21"/>
        <v>0</v>
      </c>
      <c r="F202" s="333"/>
      <c r="G202" s="4">
        <f t="shared" si="22"/>
        <v>0</v>
      </c>
      <c r="H202" s="335"/>
      <c r="I202" s="23">
        <f t="shared" si="23"/>
        <v>0</v>
      </c>
      <c r="J202" s="335"/>
      <c r="K202" s="24">
        <f t="shared" si="24"/>
        <v>0</v>
      </c>
    </row>
    <row r="203" spans="1:11" ht="14.15" customHeight="1" x14ac:dyDescent="0.25">
      <c r="A203" s="20" t="s">
        <v>205</v>
      </c>
      <c r="B203" s="21">
        <v>65</v>
      </c>
      <c r="C203" s="22" t="s">
        <v>16</v>
      </c>
      <c r="D203" s="335"/>
      <c r="E203" s="23">
        <f t="shared" si="21"/>
        <v>0</v>
      </c>
      <c r="F203" s="333"/>
      <c r="G203" s="4">
        <f t="shared" si="22"/>
        <v>0</v>
      </c>
      <c r="H203" s="335"/>
      <c r="I203" s="23">
        <f t="shared" si="23"/>
        <v>0</v>
      </c>
      <c r="J203" s="335"/>
      <c r="K203" s="24">
        <f t="shared" si="24"/>
        <v>0</v>
      </c>
    </row>
    <row r="204" spans="1:11" ht="14.15" customHeight="1" x14ac:dyDescent="0.25">
      <c r="A204" s="1" t="s">
        <v>206</v>
      </c>
      <c r="B204" s="2">
        <v>85</v>
      </c>
      <c r="C204" s="3" t="s">
        <v>16</v>
      </c>
      <c r="D204" s="333"/>
      <c r="E204" s="23">
        <f t="shared" si="21"/>
        <v>0</v>
      </c>
      <c r="F204" s="333"/>
      <c r="G204" s="4">
        <f t="shared" si="22"/>
        <v>0</v>
      </c>
      <c r="H204" s="335"/>
      <c r="I204" s="23">
        <f t="shared" si="23"/>
        <v>0</v>
      </c>
      <c r="J204" s="335"/>
      <c r="K204" s="24">
        <f t="shared" si="24"/>
        <v>0</v>
      </c>
    </row>
    <row r="205" spans="1:11" ht="14.15" customHeight="1" x14ac:dyDescent="0.25">
      <c r="A205" s="20" t="s">
        <v>207</v>
      </c>
      <c r="B205" s="21">
        <v>103</v>
      </c>
      <c r="C205" s="22" t="s">
        <v>16</v>
      </c>
      <c r="D205" s="335"/>
      <c r="E205" s="23">
        <f t="shared" si="21"/>
        <v>0</v>
      </c>
      <c r="F205" s="333"/>
      <c r="G205" s="4">
        <f t="shared" si="22"/>
        <v>0</v>
      </c>
      <c r="H205" s="335"/>
      <c r="I205" s="23">
        <f t="shared" si="23"/>
        <v>0</v>
      </c>
      <c r="J205" s="335"/>
      <c r="K205" s="24">
        <f t="shared" si="24"/>
        <v>0</v>
      </c>
    </row>
    <row r="206" spans="1:11" ht="14.15" customHeight="1" x14ac:dyDescent="0.25">
      <c r="A206" s="1" t="s">
        <v>208</v>
      </c>
      <c r="B206" s="2">
        <v>125</v>
      </c>
      <c r="C206" s="3" t="s">
        <v>16</v>
      </c>
      <c r="D206" s="333"/>
      <c r="E206" s="23">
        <f t="shared" si="21"/>
        <v>0</v>
      </c>
      <c r="F206" s="333"/>
      <c r="G206" s="4">
        <f t="shared" si="22"/>
        <v>0</v>
      </c>
      <c r="H206" s="335"/>
      <c r="I206" s="23">
        <f t="shared" si="23"/>
        <v>0</v>
      </c>
      <c r="J206" s="335"/>
      <c r="K206" s="24">
        <f t="shared" si="24"/>
        <v>0</v>
      </c>
    </row>
    <row r="207" spans="1:11" ht="14.15" customHeight="1" x14ac:dyDescent="0.25">
      <c r="A207" s="1" t="s">
        <v>209</v>
      </c>
      <c r="B207" s="2">
        <v>250</v>
      </c>
      <c r="C207" s="3" t="s">
        <v>9</v>
      </c>
      <c r="D207" s="333"/>
      <c r="E207" s="23">
        <f t="shared" si="21"/>
        <v>0</v>
      </c>
      <c r="F207" s="333"/>
      <c r="G207" s="4">
        <f t="shared" si="22"/>
        <v>0</v>
      </c>
      <c r="H207" s="335"/>
      <c r="I207" s="23">
        <f t="shared" si="23"/>
        <v>0</v>
      </c>
      <c r="J207" s="335"/>
      <c r="K207" s="24">
        <f t="shared" si="24"/>
        <v>0</v>
      </c>
    </row>
    <row r="208" spans="1:11" ht="14.15" customHeight="1" x14ac:dyDescent="0.25">
      <c r="A208" s="1" t="s">
        <v>210</v>
      </c>
      <c r="B208" s="2">
        <v>380</v>
      </c>
      <c r="C208" s="3" t="s">
        <v>9</v>
      </c>
      <c r="D208" s="333"/>
      <c r="E208" s="23">
        <f t="shared" si="21"/>
        <v>0</v>
      </c>
      <c r="F208" s="333"/>
      <c r="G208" s="4">
        <f t="shared" si="22"/>
        <v>0</v>
      </c>
      <c r="H208" s="335"/>
      <c r="I208" s="23">
        <f t="shared" si="23"/>
        <v>0</v>
      </c>
      <c r="J208" s="335"/>
      <c r="K208" s="24">
        <f t="shared" si="24"/>
        <v>0</v>
      </c>
    </row>
    <row r="209" spans="1:11" ht="14.15" customHeight="1" x14ac:dyDescent="0.25">
      <c r="A209" s="1" t="s">
        <v>211</v>
      </c>
      <c r="B209" s="2">
        <v>425</v>
      </c>
      <c r="C209" s="3" t="s">
        <v>9</v>
      </c>
      <c r="D209" s="333"/>
      <c r="E209" s="23">
        <f t="shared" si="21"/>
        <v>0</v>
      </c>
      <c r="F209" s="333"/>
      <c r="G209" s="4">
        <f t="shared" si="22"/>
        <v>0</v>
      </c>
      <c r="H209" s="335"/>
      <c r="I209" s="23">
        <f t="shared" si="23"/>
        <v>0</v>
      </c>
      <c r="J209" s="335"/>
      <c r="K209" s="24">
        <f t="shared" si="24"/>
        <v>0</v>
      </c>
    </row>
    <row r="210" spans="1:11" ht="14.15" customHeight="1" x14ac:dyDescent="0.25">
      <c r="A210" s="1" t="s">
        <v>212</v>
      </c>
      <c r="B210" s="2">
        <v>500</v>
      </c>
      <c r="C210" s="3" t="s">
        <v>9</v>
      </c>
      <c r="D210" s="333"/>
      <c r="E210" s="23">
        <f t="shared" si="21"/>
        <v>0</v>
      </c>
      <c r="F210" s="333"/>
      <c r="G210" s="4">
        <f t="shared" si="22"/>
        <v>0</v>
      </c>
      <c r="H210" s="335"/>
      <c r="I210" s="23">
        <f t="shared" si="23"/>
        <v>0</v>
      </c>
      <c r="J210" s="335"/>
      <c r="K210" s="24">
        <f t="shared" si="24"/>
        <v>0</v>
      </c>
    </row>
    <row r="211" spans="1:11" ht="14.15" customHeight="1" x14ac:dyDescent="0.25">
      <c r="A211" s="1" t="s">
        <v>214</v>
      </c>
      <c r="B211" s="2">
        <v>3000</v>
      </c>
      <c r="C211" s="3" t="s">
        <v>9</v>
      </c>
      <c r="D211" s="333"/>
      <c r="E211" s="23">
        <f t="shared" si="21"/>
        <v>0</v>
      </c>
      <c r="F211" s="333"/>
      <c r="G211" s="4">
        <f t="shared" si="22"/>
        <v>0</v>
      </c>
      <c r="H211" s="335"/>
      <c r="I211" s="23">
        <f t="shared" si="23"/>
        <v>0</v>
      </c>
      <c r="J211" s="335"/>
      <c r="K211" s="24">
        <f t="shared" si="24"/>
        <v>0</v>
      </c>
    </row>
    <row r="212" spans="1:11" ht="14.15" customHeight="1" x14ac:dyDescent="0.25">
      <c r="A212" s="1" t="s">
        <v>213</v>
      </c>
      <c r="B212" s="2">
        <v>2500</v>
      </c>
      <c r="C212" s="3" t="s">
        <v>9</v>
      </c>
      <c r="D212" s="333"/>
      <c r="E212" s="23">
        <f t="shared" si="21"/>
        <v>0</v>
      </c>
      <c r="F212" s="333"/>
      <c r="G212" s="4">
        <f t="shared" si="22"/>
        <v>0</v>
      </c>
      <c r="H212" s="335"/>
      <c r="I212" s="23">
        <f t="shared" si="23"/>
        <v>0</v>
      </c>
      <c r="J212" s="335"/>
      <c r="K212" s="24">
        <f t="shared" si="24"/>
        <v>0</v>
      </c>
    </row>
    <row r="213" spans="1:11" ht="14.15" customHeight="1" x14ac:dyDescent="0.25">
      <c r="A213" s="1" t="s">
        <v>215</v>
      </c>
      <c r="B213" s="2">
        <v>6000</v>
      </c>
      <c r="C213" s="3" t="s">
        <v>9</v>
      </c>
      <c r="D213" s="333"/>
      <c r="E213" s="23">
        <f t="shared" si="21"/>
        <v>0</v>
      </c>
      <c r="F213" s="333"/>
      <c r="G213" s="4">
        <f t="shared" si="22"/>
        <v>0</v>
      </c>
      <c r="H213" s="335"/>
      <c r="I213" s="23">
        <f t="shared" si="23"/>
        <v>0</v>
      </c>
      <c r="J213" s="335"/>
      <c r="K213" s="24">
        <f t="shared" si="24"/>
        <v>0</v>
      </c>
    </row>
    <row r="214" spans="1:11" ht="14.15" customHeight="1" x14ac:dyDescent="0.25">
      <c r="A214" s="1" t="s">
        <v>216</v>
      </c>
      <c r="B214" s="2">
        <v>7500</v>
      </c>
      <c r="C214" s="3" t="s">
        <v>9</v>
      </c>
      <c r="D214" s="333"/>
      <c r="E214" s="23">
        <f t="shared" si="21"/>
        <v>0</v>
      </c>
      <c r="F214" s="333"/>
      <c r="G214" s="4">
        <f t="shared" si="22"/>
        <v>0</v>
      </c>
      <c r="H214" s="335"/>
      <c r="I214" s="23">
        <f t="shared" si="23"/>
        <v>0</v>
      </c>
      <c r="J214" s="335"/>
      <c r="K214" s="24">
        <f t="shared" si="24"/>
        <v>0</v>
      </c>
    </row>
    <row r="215" spans="1:11" ht="14.15" customHeight="1" x14ac:dyDescent="0.25">
      <c r="A215" s="1" t="s">
        <v>217</v>
      </c>
      <c r="B215" s="2">
        <v>12000</v>
      </c>
      <c r="C215" s="3" t="s">
        <v>9</v>
      </c>
      <c r="D215" s="333"/>
      <c r="E215" s="23">
        <f t="shared" si="21"/>
        <v>0</v>
      </c>
      <c r="F215" s="333"/>
      <c r="G215" s="4">
        <f t="shared" si="22"/>
        <v>0</v>
      </c>
      <c r="H215" s="335"/>
      <c r="I215" s="23">
        <f t="shared" si="23"/>
        <v>0</v>
      </c>
      <c r="J215" s="335"/>
      <c r="K215" s="24">
        <f t="shared" si="24"/>
        <v>0</v>
      </c>
    </row>
    <row r="216" spans="1:11" ht="14.15" customHeight="1" x14ac:dyDescent="0.25">
      <c r="A216" s="1" t="s">
        <v>218</v>
      </c>
      <c r="B216" s="2">
        <v>3800</v>
      </c>
      <c r="C216" s="3" t="s">
        <v>9</v>
      </c>
      <c r="D216" s="333"/>
      <c r="E216" s="23">
        <f t="shared" si="21"/>
        <v>0</v>
      </c>
      <c r="F216" s="333"/>
      <c r="G216" s="4">
        <f t="shared" si="22"/>
        <v>0</v>
      </c>
      <c r="H216" s="335"/>
      <c r="I216" s="23">
        <f t="shared" si="23"/>
        <v>0</v>
      </c>
      <c r="J216" s="335"/>
      <c r="K216" s="24">
        <f t="shared" si="24"/>
        <v>0</v>
      </c>
    </row>
    <row r="217" spans="1:11" ht="14.15" customHeight="1" x14ac:dyDescent="0.25">
      <c r="A217" s="1" t="s">
        <v>219</v>
      </c>
      <c r="B217" s="2">
        <v>4200</v>
      </c>
      <c r="C217" s="3" t="s">
        <v>9</v>
      </c>
      <c r="D217" s="333"/>
      <c r="E217" s="23">
        <f t="shared" si="21"/>
        <v>0</v>
      </c>
      <c r="F217" s="333"/>
      <c r="G217" s="4">
        <f t="shared" si="22"/>
        <v>0</v>
      </c>
      <c r="H217" s="335"/>
      <c r="I217" s="23">
        <f t="shared" si="23"/>
        <v>0</v>
      </c>
      <c r="J217" s="335"/>
      <c r="K217" s="24">
        <f t="shared" si="24"/>
        <v>0</v>
      </c>
    </row>
    <row r="218" spans="1:11" ht="14.15" customHeight="1" x14ac:dyDescent="0.25">
      <c r="A218" s="1" t="s">
        <v>220</v>
      </c>
      <c r="B218" s="2">
        <v>5000</v>
      </c>
      <c r="C218" s="3" t="s">
        <v>9</v>
      </c>
      <c r="D218" s="333"/>
      <c r="E218" s="23">
        <f t="shared" si="21"/>
        <v>0</v>
      </c>
      <c r="F218" s="333"/>
      <c r="G218" s="4">
        <f t="shared" si="22"/>
        <v>0</v>
      </c>
      <c r="H218" s="335"/>
      <c r="I218" s="23">
        <f t="shared" si="23"/>
        <v>0</v>
      </c>
      <c r="J218" s="335"/>
      <c r="K218" s="24">
        <f t="shared" si="24"/>
        <v>0</v>
      </c>
    </row>
    <row r="219" spans="1:11" ht="14.15" customHeight="1" x14ac:dyDescent="0.25">
      <c r="A219" s="192" t="s">
        <v>309</v>
      </c>
      <c r="B219" s="36">
        <v>350</v>
      </c>
      <c r="C219" s="16" t="s">
        <v>9</v>
      </c>
      <c r="D219" s="337"/>
      <c r="E219" s="23">
        <f t="shared" si="21"/>
        <v>0</v>
      </c>
      <c r="F219" s="333"/>
      <c r="G219" s="4">
        <f t="shared" si="22"/>
        <v>0</v>
      </c>
      <c r="H219" s="333"/>
      <c r="I219" s="23">
        <f t="shared" si="23"/>
        <v>0</v>
      </c>
      <c r="J219" s="333"/>
      <c r="K219" s="24">
        <f t="shared" si="24"/>
        <v>0</v>
      </c>
    </row>
    <row r="220" spans="1:11" ht="14.15" customHeight="1" thickBot="1" x14ac:dyDescent="0.3">
      <c r="A220" s="8"/>
      <c r="B220" s="9"/>
      <c r="C220" s="10"/>
      <c r="D220" s="348"/>
      <c r="E220" s="11">
        <f t="shared" si="21"/>
        <v>0</v>
      </c>
      <c r="F220" s="348"/>
      <c r="G220" s="11">
        <f t="shared" si="22"/>
        <v>0</v>
      </c>
      <c r="H220" s="348"/>
      <c r="I220" s="11">
        <f t="shared" si="23"/>
        <v>0</v>
      </c>
      <c r="J220" s="348"/>
      <c r="K220" s="41">
        <f t="shared" si="24"/>
        <v>0</v>
      </c>
    </row>
    <row r="221" spans="1:11" ht="14.15" customHeight="1" x14ac:dyDescent="0.25">
      <c r="A221" s="334"/>
      <c r="B221" s="392"/>
      <c r="C221" s="350"/>
      <c r="D221" s="452"/>
      <c r="E221" s="452"/>
      <c r="F221" s="452"/>
      <c r="G221" s="452"/>
      <c r="H221" s="452"/>
      <c r="I221" s="452"/>
      <c r="J221" s="375"/>
      <c r="K221" s="375"/>
    </row>
    <row r="222" spans="1:11" ht="14.15" customHeight="1" x14ac:dyDescent="0.25">
      <c r="A222" s="334"/>
      <c r="B222" s="473" t="s">
        <v>84</v>
      </c>
      <c r="C222" s="350"/>
      <c r="D222" s="452"/>
      <c r="E222" s="38">
        <f>SUM(E201:E220)</f>
        <v>0</v>
      </c>
      <c r="F222" s="452"/>
      <c r="G222" s="38">
        <f>SUM(G201:G220)</f>
        <v>0</v>
      </c>
      <c r="H222" s="452"/>
      <c r="I222" s="38">
        <f>SUM(I201:I220)</f>
        <v>0</v>
      </c>
      <c r="J222" s="375"/>
      <c r="K222" s="38">
        <f>SUM(K201:K220)</f>
        <v>0</v>
      </c>
    </row>
    <row r="223" spans="1:11" ht="14.15" customHeight="1" thickBot="1" x14ac:dyDescent="0.3">
      <c r="B223" s="366"/>
      <c r="C223" s="366"/>
      <c r="E223" s="397" t="s">
        <v>199</v>
      </c>
      <c r="F223" s="395"/>
      <c r="G223" s="397" t="s">
        <v>200</v>
      </c>
      <c r="H223" s="395"/>
      <c r="I223" s="397" t="s">
        <v>201</v>
      </c>
      <c r="J223" s="395"/>
      <c r="K223" s="397" t="s">
        <v>202</v>
      </c>
    </row>
    <row r="224" spans="1:11" ht="14.15" customHeight="1" x14ac:dyDescent="0.25">
      <c r="A224" s="409"/>
      <c r="B224" s="360"/>
      <c r="C224" s="361"/>
      <c r="D224" s="362" t="s">
        <v>50</v>
      </c>
      <c r="E224" s="363"/>
      <c r="F224" s="362" t="s">
        <v>51</v>
      </c>
      <c r="G224" s="364"/>
      <c r="H224" s="362" t="s">
        <v>52</v>
      </c>
      <c r="I224" s="365"/>
      <c r="J224" s="521" t="s">
        <v>259</v>
      </c>
      <c r="K224" s="522"/>
    </row>
    <row r="225" spans="1:11" ht="14.15" customHeight="1" x14ac:dyDescent="0.25">
      <c r="A225" s="410"/>
      <c r="B225" s="368"/>
      <c r="C225" s="369"/>
      <c r="D225" s="370" t="s">
        <v>85</v>
      </c>
      <c r="E225" s="371"/>
      <c r="F225" s="370" t="s">
        <v>54</v>
      </c>
      <c r="G225" s="371"/>
      <c r="H225" s="370" t="s">
        <v>54</v>
      </c>
      <c r="I225" s="371"/>
      <c r="J225" s="523"/>
      <c r="K225" s="524"/>
    </row>
    <row r="226" spans="1:11" ht="14.15" customHeight="1" x14ac:dyDescent="0.25">
      <c r="A226" s="411"/>
      <c r="B226" s="412"/>
      <c r="C226" s="413"/>
      <c r="D226" s="525" t="s">
        <v>199</v>
      </c>
      <c r="E226" s="526"/>
      <c r="F226" s="525" t="s">
        <v>200</v>
      </c>
      <c r="G226" s="526"/>
      <c r="H226" s="414" t="s">
        <v>201</v>
      </c>
      <c r="I226" s="415"/>
      <c r="J226" s="414" t="s">
        <v>202</v>
      </c>
      <c r="K226" s="416"/>
    </row>
    <row r="227" spans="1:11" ht="14.15" customHeight="1" thickBot="1" x14ac:dyDescent="0.3">
      <c r="A227" s="435"/>
      <c r="B227" s="418" t="s">
        <v>56</v>
      </c>
      <c r="C227" s="419" t="s">
        <v>0</v>
      </c>
      <c r="D227" s="419" t="s">
        <v>55</v>
      </c>
      <c r="E227" s="419" t="s">
        <v>4</v>
      </c>
      <c r="F227" s="419" t="s">
        <v>55</v>
      </c>
      <c r="G227" s="419" t="s">
        <v>4</v>
      </c>
      <c r="H227" s="419" t="s">
        <v>55</v>
      </c>
      <c r="I227" s="419" t="s">
        <v>4</v>
      </c>
      <c r="J227" s="419" t="s">
        <v>55</v>
      </c>
      <c r="K227" s="436" t="s">
        <v>4</v>
      </c>
    </row>
    <row r="228" spans="1:11" ht="14.15" customHeight="1" thickTop="1" x14ac:dyDescent="0.15">
      <c r="A228" s="426"/>
      <c r="B228" s="422"/>
      <c r="C228" s="383"/>
      <c r="D228" s="375"/>
      <c r="E228" s="437"/>
      <c r="F228" s="437"/>
      <c r="G228" s="437"/>
      <c r="H228" s="375"/>
      <c r="I228" s="375"/>
      <c r="J228" s="375"/>
      <c r="K228" s="427"/>
    </row>
    <row r="229" spans="1:11" ht="16.5" customHeight="1" x14ac:dyDescent="0.2">
      <c r="A229" s="386" t="s">
        <v>231</v>
      </c>
      <c r="B229" s="424"/>
      <c r="C229" s="388"/>
      <c r="D229" s="429"/>
      <c r="E229" s="438"/>
      <c r="F229" s="439"/>
      <c r="G229" s="439"/>
      <c r="H229" s="429"/>
      <c r="I229" s="429"/>
      <c r="J229" s="429"/>
      <c r="K229" s="430"/>
    </row>
    <row r="230" spans="1:11" ht="14.15" customHeight="1" x14ac:dyDescent="0.25">
      <c r="A230" s="20" t="s">
        <v>312</v>
      </c>
      <c r="B230" s="21">
        <v>500</v>
      </c>
      <c r="C230" s="22" t="s">
        <v>9</v>
      </c>
      <c r="D230" s="335"/>
      <c r="E230" s="4">
        <f t="shared" ref="E230:E253" si="25">B230*D230</f>
        <v>0</v>
      </c>
      <c r="F230" s="333"/>
      <c r="G230" s="4">
        <f t="shared" ref="G230:G253" si="26">B230*F230</f>
        <v>0</v>
      </c>
      <c r="H230" s="335"/>
      <c r="I230" s="4">
        <f t="shared" ref="I230:I253" si="27">B230*H230</f>
        <v>0</v>
      </c>
      <c r="J230" s="335"/>
      <c r="K230" s="24">
        <f t="shared" ref="K230:K253" si="28">B230*J230</f>
        <v>0</v>
      </c>
    </row>
    <row r="231" spans="1:11" ht="14.15" customHeight="1" x14ac:dyDescent="0.25">
      <c r="A231" s="20" t="s">
        <v>315</v>
      </c>
      <c r="B231" s="21">
        <v>6000</v>
      </c>
      <c r="C231" s="22" t="s">
        <v>9</v>
      </c>
      <c r="D231" s="335"/>
      <c r="E231" s="4">
        <f t="shared" si="25"/>
        <v>0</v>
      </c>
      <c r="F231" s="333"/>
      <c r="G231" s="4">
        <f t="shared" si="26"/>
        <v>0</v>
      </c>
      <c r="H231" s="335"/>
      <c r="I231" s="4">
        <f t="shared" si="27"/>
        <v>0</v>
      </c>
      <c r="J231" s="335"/>
      <c r="K231" s="24">
        <f t="shared" si="28"/>
        <v>0</v>
      </c>
    </row>
    <row r="232" spans="1:11" ht="14.15" customHeight="1" x14ac:dyDescent="0.25">
      <c r="A232" s="20" t="s">
        <v>316</v>
      </c>
      <c r="B232" s="21">
        <v>10000</v>
      </c>
      <c r="C232" s="22" t="s">
        <v>9</v>
      </c>
      <c r="D232" s="335"/>
      <c r="E232" s="4">
        <f t="shared" si="25"/>
        <v>0</v>
      </c>
      <c r="F232" s="333"/>
      <c r="G232" s="4">
        <f t="shared" si="26"/>
        <v>0</v>
      </c>
      <c r="H232" s="335"/>
      <c r="I232" s="4">
        <f t="shared" si="27"/>
        <v>0</v>
      </c>
      <c r="J232" s="335"/>
      <c r="K232" s="24">
        <f t="shared" si="28"/>
        <v>0</v>
      </c>
    </row>
    <row r="233" spans="1:11" ht="14.15" customHeight="1" x14ac:dyDescent="0.25">
      <c r="A233" s="20" t="s">
        <v>317</v>
      </c>
      <c r="B233" s="21">
        <v>15000</v>
      </c>
      <c r="C233" s="22" t="s">
        <v>9</v>
      </c>
      <c r="D233" s="335"/>
      <c r="E233" s="4">
        <f t="shared" si="25"/>
        <v>0</v>
      </c>
      <c r="F233" s="333"/>
      <c r="G233" s="4">
        <f t="shared" si="26"/>
        <v>0</v>
      </c>
      <c r="H233" s="335"/>
      <c r="I233" s="4">
        <f t="shared" si="27"/>
        <v>0</v>
      </c>
      <c r="J233" s="335"/>
      <c r="K233" s="24">
        <f t="shared" si="28"/>
        <v>0</v>
      </c>
    </row>
    <row r="234" spans="1:11" ht="14.15" customHeight="1" x14ac:dyDescent="0.25">
      <c r="A234" s="20" t="s">
        <v>221</v>
      </c>
      <c r="B234" s="21">
        <v>8</v>
      </c>
      <c r="C234" s="22" t="s">
        <v>16</v>
      </c>
      <c r="D234" s="335"/>
      <c r="E234" s="4">
        <f t="shared" si="25"/>
        <v>0</v>
      </c>
      <c r="F234" s="333"/>
      <c r="G234" s="4">
        <f t="shared" si="26"/>
        <v>0</v>
      </c>
      <c r="H234" s="335"/>
      <c r="I234" s="4">
        <f t="shared" si="27"/>
        <v>0</v>
      </c>
      <c r="J234" s="335"/>
      <c r="K234" s="24">
        <f t="shared" si="28"/>
        <v>0</v>
      </c>
    </row>
    <row r="235" spans="1:11" ht="14.15" customHeight="1" x14ac:dyDescent="0.25">
      <c r="A235" s="1" t="s">
        <v>222</v>
      </c>
      <c r="B235" s="21">
        <v>12</v>
      </c>
      <c r="C235" s="3" t="s">
        <v>16</v>
      </c>
      <c r="D235" s="333"/>
      <c r="E235" s="4">
        <f t="shared" si="25"/>
        <v>0</v>
      </c>
      <c r="F235" s="333"/>
      <c r="G235" s="4">
        <f t="shared" si="26"/>
        <v>0</v>
      </c>
      <c r="H235" s="333"/>
      <c r="I235" s="4">
        <f t="shared" si="27"/>
        <v>0</v>
      </c>
      <c r="J235" s="335"/>
      <c r="K235" s="24">
        <f t="shared" si="28"/>
        <v>0</v>
      </c>
    </row>
    <row r="236" spans="1:11" ht="14.15" customHeight="1" x14ac:dyDescent="0.25">
      <c r="A236" s="1" t="s">
        <v>323</v>
      </c>
      <c r="B236" s="21">
        <v>33</v>
      </c>
      <c r="C236" s="3" t="s">
        <v>16</v>
      </c>
      <c r="D236" s="333"/>
      <c r="E236" s="4">
        <f t="shared" si="25"/>
        <v>0</v>
      </c>
      <c r="F236" s="333"/>
      <c r="G236" s="4">
        <f t="shared" si="26"/>
        <v>0</v>
      </c>
      <c r="H236" s="333"/>
      <c r="I236" s="4">
        <f t="shared" si="27"/>
        <v>0</v>
      </c>
      <c r="J236" s="335"/>
      <c r="K236" s="24">
        <f t="shared" si="28"/>
        <v>0</v>
      </c>
    </row>
    <row r="237" spans="1:11" ht="14.15" customHeight="1" x14ac:dyDescent="0.25">
      <c r="A237" s="1" t="s">
        <v>223</v>
      </c>
      <c r="B237" s="2">
        <v>41</v>
      </c>
      <c r="C237" s="3" t="s">
        <v>16</v>
      </c>
      <c r="D237" s="333"/>
      <c r="E237" s="4">
        <f t="shared" si="25"/>
        <v>0</v>
      </c>
      <c r="F237" s="333"/>
      <c r="G237" s="4">
        <f t="shared" si="26"/>
        <v>0</v>
      </c>
      <c r="H237" s="333"/>
      <c r="I237" s="4">
        <f t="shared" si="27"/>
        <v>0</v>
      </c>
      <c r="J237" s="335"/>
      <c r="K237" s="24">
        <f t="shared" si="28"/>
        <v>0</v>
      </c>
    </row>
    <row r="238" spans="1:11" ht="14.15" customHeight="1" x14ac:dyDescent="0.25">
      <c r="A238" s="1" t="s">
        <v>224</v>
      </c>
      <c r="B238" s="2"/>
      <c r="C238" s="3" t="s">
        <v>16</v>
      </c>
      <c r="D238" s="333"/>
      <c r="E238" s="4">
        <f t="shared" si="25"/>
        <v>0</v>
      </c>
      <c r="F238" s="333"/>
      <c r="G238" s="4">
        <f t="shared" si="26"/>
        <v>0</v>
      </c>
      <c r="H238" s="333"/>
      <c r="I238" s="4">
        <f t="shared" si="27"/>
        <v>0</v>
      </c>
      <c r="J238" s="335"/>
      <c r="K238" s="24">
        <f t="shared" si="28"/>
        <v>0</v>
      </c>
    </row>
    <row r="239" spans="1:11" ht="14.15" customHeight="1" x14ac:dyDescent="0.25">
      <c r="A239" s="1" t="s">
        <v>336</v>
      </c>
      <c r="B239" s="391"/>
      <c r="C239" s="3" t="s">
        <v>297</v>
      </c>
      <c r="D239" s="333"/>
      <c r="E239" s="4">
        <f t="shared" si="25"/>
        <v>0</v>
      </c>
      <c r="F239" s="333"/>
      <c r="G239" s="4">
        <f t="shared" si="26"/>
        <v>0</v>
      </c>
      <c r="H239" s="333"/>
      <c r="I239" s="4">
        <f t="shared" si="27"/>
        <v>0</v>
      </c>
      <c r="J239" s="335"/>
      <c r="K239" s="24">
        <f t="shared" si="28"/>
        <v>0</v>
      </c>
    </row>
    <row r="240" spans="1:11" ht="14.15" customHeight="1" x14ac:dyDescent="0.25">
      <c r="A240" s="1" t="s">
        <v>225</v>
      </c>
      <c r="B240" s="2">
        <v>3000</v>
      </c>
      <c r="C240" s="3" t="s">
        <v>9</v>
      </c>
      <c r="D240" s="333"/>
      <c r="E240" s="4">
        <f t="shared" si="25"/>
        <v>0</v>
      </c>
      <c r="F240" s="333"/>
      <c r="G240" s="4">
        <f t="shared" si="26"/>
        <v>0</v>
      </c>
      <c r="H240" s="333"/>
      <c r="I240" s="4">
        <f t="shared" si="27"/>
        <v>0</v>
      </c>
      <c r="J240" s="335"/>
      <c r="K240" s="24">
        <f t="shared" si="28"/>
        <v>0</v>
      </c>
    </row>
    <row r="241" spans="1:11" ht="14.15" customHeight="1" x14ac:dyDescent="0.25">
      <c r="A241" s="1" t="s">
        <v>226</v>
      </c>
      <c r="B241" s="2">
        <v>532</v>
      </c>
      <c r="C241" s="3" t="s">
        <v>227</v>
      </c>
      <c r="D241" s="333"/>
      <c r="E241" s="4">
        <f t="shared" si="25"/>
        <v>0</v>
      </c>
      <c r="F241" s="333"/>
      <c r="G241" s="4">
        <f t="shared" si="26"/>
        <v>0</v>
      </c>
      <c r="H241" s="333"/>
      <c r="I241" s="4">
        <f t="shared" si="27"/>
        <v>0</v>
      </c>
      <c r="J241" s="335"/>
      <c r="K241" s="24">
        <f t="shared" si="28"/>
        <v>0</v>
      </c>
    </row>
    <row r="242" spans="1:11" ht="14.15" customHeight="1" x14ac:dyDescent="0.25">
      <c r="A242" s="1" t="s">
        <v>228</v>
      </c>
      <c r="B242" s="2">
        <v>3500</v>
      </c>
      <c r="C242" s="3" t="s">
        <v>9</v>
      </c>
      <c r="D242" s="333"/>
      <c r="E242" s="4">
        <f t="shared" si="25"/>
        <v>0</v>
      </c>
      <c r="F242" s="333"/>
      <c r="G242" s="4">
        <f t="shared" si="26"/>
        <v>0</v>
      </c>
      <c r="H242" s="333"/>
      <c r="I242" s="4">
        <f t="shared" si="27"/>
        <v>0</v>
      </c>
      <c r="J242" s="335"/>
      <c r="K242" s="24">
        <f t="shared" si="28"/>
        <v>0</v>
      </c>
    </row>
    <row r="243" spans="1:11" ht="14.15" customHeight="1" x14ac:dyDescent="0.25">
      <c r="A243" s="1" t="s">
        <v>226</v>
      </c>
      <c r="B243" s="2">
        <v>532</v>
      </c>
      <c r="C243" s="3" t="s">
        <v>227</v>
      </c>
      <c r="D243" s="333"/>
      <c r="E243" s="4">
        <f t="shared" si="25"/>
        <v>0</v>
      </c>
      <c r="F243" s="333"/>
      <c r="G243" s="4">
        <f t="shared" si="26"/>
        <v>0</v>
      </c>
      <c r="H243" s="333"/>
      <c r="I243" s="4">
        <f t="shared" si="27"/>
        <v>0</v>
      </c>
      <c r="J243" s="335"/>
      <c r="K243" s="24">
        <f t="shared" si="28"/>
        <v>0</v>
      </c>
    </row>
    <row r="244" spans="1:11" ht="14.15" customHeight="1" x14ac:dyDescent="0.25">
      <c r="A244" s="1" t="s">
        <v>229</v>
      </c>
      <c r="B244" s="2">
        <v>3700</v>
      </c>
      <c r="C244" s="3" t="s">
        <v>9</v>
      </c>
      <c r="D244" s="333"/>
      <c r="E244" s="4">
        <f t="shared" si="25"/>
        <v>0</v>
      </c>
      <c r="F244" s="333"/>
      <c r="G244" s="4">
        <f t="shared" si="26"/>
        <v>0</v>
      </c>
      <c r="H244" s="333"/>
      <c r="I244" s="4">
        <f t="shared" si="27"/>
        <v>0</v>
      </c>
      <c r="J244" s="335"/>
      <c r="K244" s="24">
        <f t="shared" si="28"/>
        <v>0</v>
      </c>
    </row>
    <row r="245" spans="1:11" ht="14.15" customHeight="1" x14ac:dyDescent="0.25">
      <c r="A245" s="1" t="s">
        <v>226</v>
      </c>
      <c r="B245" s="2">
        <v>532</v>
      </c>
      <c r="C245" s="3" t="s">
        <v>227</v>
      </c>
      <c r="D245" s="333"/>
      <c r="E245" s="4">
        <f t="shared" si="25"/>
        <v>0</v>
      </c>
      <c r="F245" s="333"/>
      <c r="G245" s="4">
        <f t="shared" si="26"/>
        <v>0</v>
      </c>
      <c r="H245" s="333"/>
      <c r="I245" s="4">
        <f t="shared" si="27"/>
        <v>0</v>
      </c>
      <c r="J245" s="335"/>
      <c r="K245" s="24">
        <f t="shared" si="28"/>
        <v>0</v>
      </c>
    </row>
    <row r="246" spans="1:11" ht="14.15" customHeight="1" x14ac:dyDescent="0.25">
      <c r="A246" s="1" t="s">
        <v>230</v>
      </c>
      <c r="B246" s="2">
        <v>4000</v>
      </c>
      <c r="C246" s="3" t="s">
        <v>9</v>
      </c>
      <c r="D246" s="333"/>
      <c r="E246" s="4">
        <f t="shared" si="25"/>
        <v>0</v>
      </c>
      <c r="F246" s="333"/>
      <c r="G246" s="4">
        <f t="shared" si="26"/>
        <v>0</v>
      </c>
      <c r="H246" s="333"/>
      <c r="I246" s="4">
        <f t="shared" si="27"/>
        <v>0</v>
      </c>
      <c r="J246" s="335"/>
      <c r="K246" s="24">
        <f t="shared" si="28"/>
        <v>0</v>
      </c>
    </row>
    <row r="247" spans="1:11" ht="14.15" customHeight="1" x14ac:dyDescent="0.25">
      <c r="A247" s="1" t="s">
        <v>226</v>
      </c>
      <c r="B247" s="2">
        <v>625</v>
      </c>
      <c r="C247" s="3" t="s">
        <v>227</v>
      </c>
      <c r="D247" s="333"/>
      <c r="E247" s="4">
        <f t="shared" si="25"/>
        <v>0</v>
      </c>
      <c r="F247" s="333"/>
      <c r="G247" s="4">
        <f t="shared" si="26"/>
        <v>0</v>
      </c>
      <c r="H247" s="333"/>
      <c r="I247" s="4">
        <f t="shared" si="27"/>
        <v>0</v>
      </c>
      <c r="J247" s="335"/>
      <c r="K247" s="24">
        <f t="shared" si="28"/>
        <v>0</v>
      </c>
    </row>
    <row r="248" spans="1:11" ht="14.15" customHeight="1" x14ac:dyDescent="0.25">
      <c r="A248" s="1" t="s">
        <v>310</v>
      </c>
      <c r="B248" s="2">
        <v>5000</v>
      </c>
      <c r="C248" s="3" t="s">
        <v>9</v>
      </c>
      <c r="D248" s="333"/>
      <c r="E248" s="4">
        <f t="shared" si="25"/>
        <v>0</v>
      </c>
      <c r="F248" s="333"/>
      <c r="G248" s="4">
        <f t="shared" si="26"/>
        <v>0</v>
      </c>
      <c r="H248" s="333"/>
      <c r="I248" s="4">
        <f t="shared" si="27"/>
        <v>0</v>
      </c>
      <c r="J248" s="335"/>
      <c r="K248" s="24">
        <f t="shared" si="28"/>
        <v>0</v>
      </c>
    </row>
    <row r="249" spans="1:11" ht="14.15" customHeight="1" x14ac:dyDescent="0.25">
      <c r="A249" s="1" t="s">
        <v>311</v>
      </c>
      <c r="B249" s="2">
        <v>625</v>
      </c>
      <c r="C249" s="3" t="s">
        <v>227</v>
      </c>
      <c r="D249" s="333"/>
      <c r="E249" s="4">
        <f t="shared" si="25"/>
        <v>0</v>
      </c>
      <c r="F249" s="333"/>
      <c r="G249" s="4">
        <f t="shared" si="26"/>
        <v>0</v>
      </c>
      <c r="H249" s="333"/>
      <c r="I249" s="4">
        <f t="shared" si="27"/>
        <v>0</v>
      </c>
      <c r="J249" s="335"/>
      <c r="K249" s="24">
        <f t="shared" si="28"/>
        <v>0</v>
      </c>
    </row>
    <row r="250" spans="1:11" ht="14.15" customHeight="1" x14ac:dyDescent="0.25">
      <c r="A250" s="1" t="s">
        <v>313</v>
      </c>
      <c r="B250" s="391"/>
      <c r="C250" s="3" t="s">
        <v>297</v>
      </c>
      <c r="D250" s="333"/>
      <c r="E250" s="4">
        <f t="shared" si="25"/>
        <v>0</v>
      </c>
      <c r="F250" s="333"/>
      <c r="G250" s="4">
        <f t="shared" si="26"/>
        <v>0</v>
      </c>
      <c r="H250" s="333"/>
      <c r="I250" s="4">
        <f t="shared" si="27"/>
        <v>0</v>
      </c>
      <c r="J250" s="335"/>
      <c r="K250" s="24">
        <f t="shared" si="28"/>
        <v>0</v>
      </c>
    </row>
    <row r="251" spans="1:11" ht="14.15" customHeight="1" x14ac:dyDescent="0.25">
      <c r="A251" s="1" t="s">
        <v>314</v>
      </c>
      <c r="B251" s="391"/>
      <c r="C251" s="3" t="s">
        <v>297</v>
      </c>
      <c r="D251" s="333"/>
      <c r="E251" s="4">
        <f t="shared" si="25"/>
        <v>0</v>
      </c>
      <c r="F251" s="333"/>
      <c r="G251" s="4">
        <f t="shared" si="26"/>
        <v>0</v>
      </c>
      <c r="H251" s="333"/>
      <c r="I251" s="4">
        <f t="shared" si="27"/>
        <v>0</v>
      </c>
      <c r="J251" s="335"/>
      <c r="K251" s="24">
        <f t="shared" si="28"/>
        <v>0</v>
      </c>
    </row>
    <row r="252" spans="1:11" ht="14.15" customHeight="1" x14ac:dyDescent="0.25">
      <c r="A252" s="1" t="s">
        <v>290</v>
      </c>
      <c r="B252" s="2">
        <v>90</v>
      </c>
      <c r="C252" s="3" t="s">
        <v>16</v>
      </c>
      <c r="D252" s="333"/>
      <c r="E252" s="4">
        <f t="shared" si="25"/>
        <v>0</v>
      </c>
      <c r="F252" s="333"/>
      <c r="G252" s="4">
        <f t="shared" si="26"/>
        <v>0</v>
      </c>
      <c r="H252" s="333"/>
      <c r="I252" s="4">
        <f t="shared" si="27"/>
        <v>0</v>
      </c>
      <c r="J252" s="335"/>
      <c r="K252" s="24">
        <f t="shared" si="28"/>
        <v>0</v>
      </c>
    </row>
    <row r="253" spans="1:11" ht="14.15" customHeight="1" thickBot="1" x14ac:dyDescent="0.3">
      <c r="A253" s="8" t="s">
        <v>291</v>
      </c>
      <c r="B253" s="9">
        <v>160</v>
      </c>
      <c r="C253" s="10" t="s">
        <v>16</v>
      </c>
      <c r="D253" s="348"/>
      <c r="E253" s="11">
        <f t="shared" si="25"/>
        <v>0</v>
      </c>
      <c r="F253" s="348"/>
      <c r="G253" s="11">
        <f t="shared" si="26"/>
        <v>0</v>
      </c>
      <c r="H253" s="348"/>
      <c r="I253" s="11">
        <f t="shared" si="27"/>
        <v>0</v>
      </c>
      <c r="J253" s="348"/>
      <c r="K253" s="41">
        <f t="shared" si="28"/>
        <v>0</v>
      </c>
    </row>
    <row r="254" spans="1:11" ht="14.15" customHeight="1" x14ac:dyDescent="0.25">
      <c r="A254" s="334"/>
      <c r="B254" s="392"/>
      <c r="C254" s="350"/>
      <c r="D254" s="452"/>
      <c r="E254" s="452"/>
      <c r="F254" s="452"/>
      <c r="G254" s="452"/>
      <c r="H254" s="452"/>
      <c r="I254" s="452"/>
      <c r="J254" s="375"/>
      <c r="K254" s="375"/>
    </row>
    <row r="255" spans="1:11" ht="14.15" customHeight="1" x14ac:dyDescent="0.25">
      <c r="A255" s="334"/>
      <c r="B255" s="473" t="s">
        <v>84</v>
      </c>
      <c r="C255" s="350"/>
      <c r="D255" s="452"/>
      <c r="E255" s="38">
        <f>SUM(E230:E253)</f>
        <v>0</v>
      </c>
      <c r="F255" s="452"/>
      <c r="G255" s="38">
        <f>SUM(G230:G253)</f>
        <v>0</v>
      </c>
      <c r="H255" s="452"/>
      <c r="I255" s="38">
        <f>SUM(I230:I253)</f>
        <v>0</v>
      </c>
      <c r="J255" s="375"/>
      <c r="K255" s="38">
        <f>SUM(K230:K253)</f>
        <v>0</v>
      </c>
    </row>
    <row r="256" spans="1:11" ht="14.15" customHeight="1" thickBot="1" x14ac:dyDescent="0.3">
      <c r="B256" s="366"/>
      <c r="C256" s="366"/>
      <c r="E256" s="397" t="s">
        <v>199</v>
      </c>
      <c r="F256" s="395"/>
      <c r="G256" s="397" t="s">
        <v>200</v>
      </c>
      <c r="H256" s="395"/>
      <c r="I256" s="397" t="s">
        <v>201</v>
      </c>
      <c r="J256" s="395"/>
      <c r="K256" s="397" t="s">
        <v>202</v>
      </c>
    </row>
    <row r="257" spans="1:12" ht="14.15" customHeight="1" x14ac:dyDescent="0.25">
      <c r="A257" s="409"/>
      <c r="B257" s="360"/>
      <c r="C257" s="361"/>
      <c r="D257" s="362" t="s">
        <v>50</v>
      </c>
      <c r="E257" s="363"/>
      <c r="F257" s="362" t="s">
        <v>51</v>
      </c>
      <c r="G257" s="364"/>
      <c r="H257" s="362" t="s">
        <v>52</v>
      </c>
      <c r="I257" s="365"/>
      <c r="J257" s="521" t="s">
        <v>259</v>
      </c>
      <c r="K257" s="522"/>
    </row>
    <row r="258" spans="1:12" ht="14.15" customHeight="1" x14ac:dyDescent="0.25">
      <c r="A258" s="410"/>
      <c r="B258" s="368"/>
      <c r="C258" s="369"/>
      <c r="D258" s="370" t="s">
        <v>85</v>
      </c>
      <c r="E258" s="371"/>
      <c r="F258" s="370" t="s">
        <v>54</v>
      </c>
      <c r="G258" s="371"/>
      <c r="H258" s="370" t="s">
        <v>54</v>
      </c>
      <c r="I258" s="371"/>
      <c r="J258" s="523"/>
      <c r="K258" s="524"/>
    </row>
    <row r="259" spans="1:12" ht="14.15" customHeight="1" x14ac:dyDescent="0.25">
      <c r="A259" s="411"/>
      <c r="B259" s="412"/>
      <c r="C259" s="413"/>
      <c r="D259" s="525" t="s">
        <v>199</v>
      </c>
      <c r="E259" s="526"/>
      <c r="F259" s="525" t="s">
        <v>200</v>
      </c>
      <c r="G259" s="526"/>
      <c r="H259" s="414" t="s">
        <v>201</v>
      </c>
      <c r="I259" s="415"/>
      <c r="J259" s="414" t="s">
        <v>202</v>
      </c>
      <c r="K259" s="416"/>
    </row>
    <row r="260" spans="1:12" ht="14.15" customHeight="1" thickBot="1" x14ac:dyDescent="0.3">
      <c r="A260" s="435"/>
      <c r="B260" s="418" t="s">
        <v>56</v>
      </c>
      <c r="C260" s="419" t="s">
        <v>0</v>
      </c>
      <c r="D260" s="419" t="s">
        <v>55</v>
      </c>
      <c r="E260" s="419" t="s">
        <v>4</v>
      </c>
      <c r="F260" s="419" t="s">
        <v>55</v>
      </c>
      <c r="G260" s="419" t="s">
        <v>4</v>
      </c>
      <c r="H260" s="419" t="s">
        <v>55</v>
      </c>
      <c r="I260" s="419" t="s">
        <v>4</v>
      </c>
      <c r="J260" s="419" t="s">
        <v>55</v>
      </c>
      <c r="K260" s="436" t="s">
        <v>4</v>
      </c>
    </row>
    <row r="261" spans="1:12" ht="11.25" customHeight="1" thickTop="1" x14ac:dyDescent="0.15">
      <c r="A261" s="426"/>
      <c r="B261" s="422"/>
      <c r="C261" s="383"/>
      <c r="D261" s="375"/>
      <c r="E261" s="375"/>
      <c r="F261" s="375"/>
      <c r="G261" s="375"/>
      <c r="H261" s="375"/>
      <c r="I261" s="375"/>
      <c r="J261" s="375"/>
      <c r="K261" s="453"/>
    </row>
    <row r="262" spans="1:12" s="375" customFormat="1" ht="15" customHeight="1" x14ac:dyDescent="0.15">
      <c r="A262" s="386" t="s">
        <v>188</v>
      </c>
      <c r="B262" s="424"/>
      <c r="C262" s="388"/>
      <c r="D262" s="388"/>
      <c r="E262" s="388"/>
      <c r="F262" s="388"/>
      <c r="G262" s="388"/>
      <c r="H262" s="388"/>
      <c r="I262" s="388"/>
      <c r="J262" s="388"/>
      <c r="K262" s="389"/>
      <c r="L262" s="366"/>
    </row>
    <row r="263" spans="1:12" s="375" customFormat="1" ht="15" customHeight="1" x14ac:dyDescent="0.15">
      <c r="A263" s="454"/>
      <c r="B263" s="422"/>
      <c r="C263" s="383"/>
      <c r="D263" s="383"/>
      <c r="E263" s="383"/>
      <c r="F263" s="383"/>
      <c r="G263" s="383"/>
      <c r="H263" s="383"/>
      <c r="I263" s="383"/>
      <c r="J263" s="383"/>
      <c r="K263" s="423"/>
    </row>
    <row r="264" spans="1:12" ht="14.15" customHeight="1" x14ac:dyDescent="0.25">
      <c r="A264" s="1" t="s">
        <v>189</v>
      </c>
      <c r="B264" s="2">
        <v>28</v>
      </c>
      <c r="C264" s="7" t="s">
        <v>20</v>
      </c>
      <c r="D264" s="333"/>
      <c r="E264" s="4">
        <f>B264*D264</f>
        <v>0</v>
      </c>
      <c r="F264" s="333"/>
      <c r="G264" s="4">
        <f>B264*F264</f>
        <v>0</v>
      </c>
      <c r="H264" s="333"/>
      <c r="I264" s="4">
        <f>B264*H264</f>
        <v>0</v>
      </c>
      <c r="J264" s="333"/>
      <c r="K264" s="25">
        <f>B264*J264</f>
        <v>0</v>
      </c>
    </row>
    <row r="265" spans="1:12" ht="14.15" customHeight="1" x14ac:dyDescent="0.25">
      <c r="A265" s="1" t="s">
        <v>203</v>
      </c>
      <c r="B265" s="6">
        <v>26</v>
      </c>
      <c r="C265" s="3" t="s">
        <v>20</v>
      </c>
      <c r="D265" s="333"/>
      <c r="E265" s="4">
        <f>B265*D265</f>
        <v>0</v>
      </c>
      <c r="F265" s="333"/>
      <c r="G265" s="4">
        <f>B265*F265</f>
        <v>0</v>
      </c>
      <c r="H265" s="333"/>
      <c r="I265" s="4">
        <f>B265*H265</f>
        <v>0</v>
      </c>
      <c r="J265" s="333"/>
      <c r="K265" s="25">
        <f>B265*J265</f>
        <v>0</v>
      </c>
    </row>
    <row r="266" spans="1:12" ht="14.15" customHeight="1" x14ac:dyDescent="0.25">
      <c r="A266" s="1" t="s">
        <v>190</v>
      </c>
      <c r="B266" s="2">
        <v>7</v>
      </c>
      <c r="C266" s="3" t="s">
        <v>20</v>
      </c>
      <c r="D266" s="333"/>
      <c r="E266" s="4">
        <f>B266*D266</f>
        <v>0</v>
      </c>
      <c r="F266" s="333"/>
      <c r="G266" s="4">
        <f>B266*F266</f>
        <v>0</v>
      </c>
      <c r="H266" s="333"/>
      <c r="I266" s="4">
        <f>B266*H266</f>
        <v>0</v>
      </c>
      <c r="J266" s="333"/>
      <c r="K266" s="25">
        <f>B266*J266</f>
        <v>0</v>
      </c>
    </row>
    <row r="267" spans="1:12" ht="14.15" customHeight="1" x14ac:dyDescent="0.25">
      <c r="A267" s="1" t="s">
        <v>191</v>
      </c>
      <c r="B267" s="6">
        <v>20</v>
      </c>
      <c r="C267" s="3" t="s">
        <v>20</v>
      </c>
      <c r="D267" s="333"/>
      <c r="E267" s="4">
        <f>B267*D267</f>
        <v>0</v>
      </c>
      <c r="F267" s="333"/>
      <c r="G267" s="4">
        <f>B267*F267</f>
        <v>0</v>
      </c>
      <c r="H267" s="333"/>
      <c r="I267" s="4">
        <f>B267*H267</f>
        <v>0</v>
      </c>
      <c r="J267" s="333"/>
      <c r="K267" s="25">
        <f>B267*J267</f>
        <v>0</v>
      </c>
    </row>
    <row r="268" spans="1:12" ht="14.15" customHeight="1" x14ac:dyDescent="0.25">
      <c r="A268" s="440"/>
      <c r="B268" s="455"/>
      <c r="C268" s="350"/>
      <c r="D268" s="334"/>
      <c r="E268" s="334"/>
      <c r="F268" s="334"/>
      <c r="G268" s="334"/>
      <c r="H268" s="334"/>
      <c r="I268" s="334"/>
      <c r="J268" s="334"/>
      <c r="K268" s="456"/>
    </row>
    <row r="269" spans="1:12" s="375" customFormat="1" ht="15" customHeight="1" x14ac:dyDescent="0.15">
      <c r="A269" s="386" t="s">
        <v>356</v>
      </c>
      <c r="B269" s="424"/>
      <c r="C269" s="388"/>
      <c r="D269" s="388"/>
      <c r="E269" s="388"/>
      <c r="F269" s="388"/>
      <c r="G269" s="388"/>
      <c r="H269" s="388"/>
      <c r="I269" s="388"/>
      <c r="J269" s="388"/>
      <c r="K269" s="389"/>
      <c r="L269" s="366"/>
    </row>
    <row r="270" spans="1:12" s="375" customFormat="1" ht="15" customHeight="1" x14ac:dyDescent="0.15">
      <c r="A270" s="454"/>
      <c r="B270" s="422"/>
      <c r="C270" s="383"/>
      <c r="D270" s="383"/>
      <c r="E270" s="383"/>
      <c r="F270" s="383"/>
      <c r="G270" s="383"/>
      <c r="H270" s="383"/>
      <c r="I270" s="383"/>
      <c r="J270" s="383"/>
      <c r="K270" s="423"/>
    </row>
    <row r="271" spans="1:12" ht="14.15" customHeight="1" x14ac:dyDescent="0.25">
      <c r="A271" s="1" t="s">
        <v>238</v>
      </c>
      <c r="B271" s="2">
        <v>500</v>
      </c>
      <c r="C271" s="7" t="s">
        <v>9</v>
      </c>
      <c r="D271" s="333"/>
      <c r="E271" s="4">
        <f>B271*D271</f>
        <v>0</v>
      </c>
      <c r="F271" s="333"/>
      <c r="G271" s="4">
        <f>B271*F271</f>
        <v>0</v>
      </c>
      <c r="H271" s="333"/>
      <c r="I271" s="4">
        <f>B271*H271</f>
        <v>0</v>
      </c>
      <c r="J271" s="333"/>
      <c r="K271" s="25">
        <f>B271*J271</f>
        <v>0</v>
      </c>
    </row>
    <row r="272" spans="1:12" ht="14.15" customHeight="1" x14ac:dyDescent="0.25">
      <c r="A272" s="1" t="s">
        <v>239</v>
      </c>
      <c r="B272" s="391"/>
      <c r="C272" s="3" t="s">
        <v>297</v>
      </c>
      <c r="D272" s="333"/>
      <c r="E272" s="4">
        <f>B272*D272</f>
        <v>0</v>
      </c>
      <c r="F272" s="333"/>
      <c r="G272" s="4">
        <f>B272*F272</f>
        <v>0</v>
      </c>
      <c r="H272" s="333"/>
      <c r="I272" s="4">
        <f>B272*H272</f>
        <v>0</v>
      </c>
      <c r="J272" s="333"/>
      <c r="K272" s="25">
        <f>B272*J272</f>
        <v>0</v>
      </c>
    </row>
    <row r="273" spans="1:11" ht="14.15" customHeight="1" x14ac:dyDescent="0.25">
      <c r="A273" s="1" t="s">
        <v>240</v>
      </c>
      <c r="B273" s="391"/>
      <c r="C273" s="3" t="s">
        <v>297</v>
      </c>
      <c r="D273" s="333"/>
      <c r="E273" s="4">
        <f>B273*D273</f>
        <v>0</v>
      </c>
      <c r="F273" s="333"/>
      <c r="G273" s="4">
        <f>B273*F273</f>
        <v>0</v>
      </c>
      <c r="H273" s="333"/>
      <c r="I273" s="4">
        <f>B273*H273</f>
        <v>0</v>
      </c>
      <c r="J273" s="333"/>
      <c r="K273" s="25">
        <f>B273*J273</f>
        <v>0</v>
      </c>
    </row>
    <row r="274" spans="1:11" ht="14.15" customHeight="1" x14ac:dyDescent="0.25">
      <c r="A274" s="440"/>
      <c r="B274" s="455"/>
      <c r="C274" s="350"/>
      <c r="D274" s="334"/>
      <c r="E274" s="334"/>
      <c r="F274" s="334"/>
      <c r="G274" s="334"/>
      <c r="H274" s="334"/>
      <c r="I274" s="334"/>
      <c r="J274" s="334"/>
      <c r="K274" s="456"/>
    </row>
    <row r="275" spans="1:11" ht="12.75" customHeight="1" x14ac:dyDescent="0.15">
      <c r="A275" s="386" t="s">
        <v>348</v>
      </c>
      <c r="B275" s="424"/>
      <c r="C275" s="388"/>
      <c r="D275" s="388"/>
      <c r="E275" s="388"/>
      <c r="F275" s="388"/>
      <c r="G275" s="388"/>
      <c r="H275" s="388"/>
      <c r="I275" s="388"/>
      <c r="J275" s="388"/>
      <c r="K275" s="389"/>
    </row>
    <row r="276" spans="1:11" ht="15.75" customHeight="1" x14ac:dyDescent="0.15">
      <c r="A276" s="454"/>
      <c r="B276" s="422"/>
      <c r="C276" s="383"/>
      <c r="D276" s="383"/>
      <c r="E276" s="383"/>
      <c r="F276" s="383"/>
      <c r="G276" s="383"/>
      <c r="H276" s="383"/>
      <c r="I276" s="383"/>
      <c r="J276" s="383"/>
      <c r="K276" s="423"/>
    </row>
    <row r="277" spans="1:11" ht="15.75" customHeight="1" x14ac:dyDescent="0.25">
      <c r="A277" s="1" t="s">
        <v>349</v>
      </c>
      <c r="B277" s="2"/>
      <c r="C277" s="3" t="s">
        <v>297</v>
      </c>
      <c r="D277" s="333"/>
      <c r="E277" s="4">
        <f>B277*D277</f>
        <v>0</v>
      </c>
      <c r="F277" s="333"/>
      <c r="G277" s="4">
        <f>B277*F277</f>
        <v>0</v>
      </c>
      <c r="H277" s="333"/>
      <c r="I277" s="4">
        <f>B277*H277</f>
        <v>0</v>
      </c>
      <c r="J277" s="333"/>
      <c r="K277" s="25">
        <f>B277*J277</f>
        <v>0</v>
      </c>
    </row>
    <row r="278" spans="1:11" ht="14.15" customHeight="1" x14ac:dyDescent="0.25">
      <c r="A278" s="1" t="s">
        <v>350</v>
      </c>
      <c r="B278" s="391"/>
      <c r="C278" s="3" t="s">
        <v>297</v>
      </c>
      <c r="D278" s="333"/>
      <c r="E278" s="4">
        <f t="shared" ref="E278:E282" si="29">B278*D278</f>
        <v>0</v>
      </c>
      <c r="F278" s="333"/>
      <c r="G278" s="4">
        <f>B278*F278</f>
        <v>0</v>
      </c>
      <c r="H278" s="333"/>
      <c r="I278" s="4">
        <f>B278*H278</f>
        <v>0</v>
      </c>
      <c r="J278" s="333"/>
      <c r="K278" s="25">
        <f>B278*J278</f>
        <v>0</v>
      </c>
    </row>
    <row r="279" spans="1:11" ht="14.15" customHeight="1" x14ac:dyDescent="0.25">
      <c r="A279" s="1" t="s">
        <v>351</v>
      </c>
      <c r="B279" s="391"/>
      <c r="C279" s="3" t="s">
        <v>297</v>
      </c>
      <c r="D279" s="333"/>
      <c r="E279" s="4">
        <f t="shared" si="29"/>
        <v>0</v>
      </c>
      <c r="F279" s="333"/>
      <c r="G279" s="4">
        <f>B279*F279</f>
        <v>0</v>
      </c>
      <c r="H279" s="333"/>
      <c r="I279" s="4">
        <f>B279*H279</f>
        <v>0</v>
      </c>
      <c r="J279" s="333"/>
      <c r="K279" s="25">
        <f>B279*J279</f>
        <v>0</v>
      </c>
    </row>
    <row r="280" spans="1:11" ht="14.15" customHeight="1" x14ac:dyDescent="0.25">
      <c r="A280" s="1" t="s">
        <v>352</v>
      </c>
      <c r="B280" s="391"/>
      <c r="C280" s="3" t="s">
        <v>297</v>
      </c>
      <c r="D280" s="333"/>
      <c r="E280" s="4">
        <f t="shared" si="29"/>
        <v>0</v>
      </c>
      <c r="F280" s="333"/>
      <c r="G280" s="4"/>
      <c r="H280" s="333"/>
      <c r="I280" s="4"/>
      <c r="J280" s="333"/>
      <c r="K280" s="25"/>
    </row>
    <row r="281" spans="1:11" ht="14.15" customHeight="1" x14ac:dyDescent="0.25">
      <c r="A281" s="1" t="s">
        <v>353</v>
      </c>
      <c r="B281" s="391"/>
      <c r="C281" s="3" t="s">
        <v>297</v>
      </c>
      <c r="D281" s="333"/>
      <c r="E281" s="4">
        <f t="shared" si="29"/>
        <v>0</v>
      </c>
      <c r="F281" s="333"/>
      <c r="G281" s="4"/>
      <c r="H281" s="333"/>
      <c r="I281" s="4"/>
      <c r="J281" s="333"/>
      <c r="K281" s="25"/>
    </row>
    <row r="282" spans="1:11" ht="14.15" customHeight="1" x14ac:dyDescent="0.25">
      <c r="A282" s="1" t="s">
        <v>354</v>
      </c>
      <c r="B282" s="391"/>
      <c r="C282" s="3"/>
      <c r="D282" s="333"/>
      <c r="E282" s="4">
        <f t="shared" si="29"/>
        <v>0</v>
      </c>
      <c r="F282" s="333"/>
      <c r="G282" s="4">
        <f>B282*F282</f>
        <v>0</v>
      </c>
      <c r="H282" s="333"/>
      <c r="I282" s="4">
        <f>B282*H282</f>
        <v>0</v>
      </c>
      <c r="J282" s="333"/>
      <c r="K282" s="25">
        <f>B282*J282</f>
        <v>0</v>
      </c>
    </row>
    <row r="283" spans="1:11" ht="14.15" customHeight="1" x14ac:dyDescent="0.25">
      <c r="A283" s="426"/>
      <c r="B283" s="457"/>
      <c r="C283" s="375"/>
      <c r="D283" s="334"/>
      <c r="E283" s="334"/>
      <c r="F283" s="334"/>
      <c r="G283" s="334"/>
      <c r="H283" s="334"/>
      <c r="I283" s="334"/>
      <c r="J283" s="334"/>
      <c r="K283" s="456"/>
    </row>
    <row r="284" spans="1:11" ht="14.15" customHeight="1" x14ac:dyDescent="0.25">
      <c r="A284" s="386" t="s">
        <v>49</v>
      </c>
      <c r="B284" s="424"/>
      <c r="C284" s="388"/>
      <c r="D284" s="458"/>
      <c r="E284" s="458"/>
      <c r="F284" s="458"/>
      <c r="G284" s="458"/>
      <c r="H284" s="458"/>
      <c r="I284" s="458"/>
      <c r="J284" s="458"/>
      <c r="K284" s="331"/>
    </row>
    <row r="285" spans="1:11" ht="14.15" customHeight="1" x14ac:dyDescent="0.25">
      <c r="A285" s="1" t="s">
        <v>204</v>
      </c>
      <c r="B285" s="459"/>
      <c r="C285" s="332"/>
      <c r="D285" s="460"/>
      <c r="E285" s="4">
        <f>B285*D285</f>
        <v>0</v>
      </c>
      <c r="F285" s="333"/>
      <c r="G285" s="4">
        <f>B285*F285</f>
        <v>0</v>
      </c>
      <c r="H285" s="333"/>
      <c r="I285" s="4">
        <f>B285*H285</f>
        <v>0</v>
      </c>
      <c r="J285" s="333"/>
      <c r="K285" s="25">
        <f>B285*J285</f>
        <v>0</v>
      </c>
    </row>
    <row r="286" spans="1:11" ht="14.15" customHeight="1" x14ac:dyDescent="0.25">
      <c r="A286" s="390"/>
      <c r="B286" s="461"/>
      <c r="C286" s="332"/>
      <c r="D286" s="333"/>
      <c r="E286" s="4">
        <f t="shared" ref="E286:E289" si="30">B286*D286</f>
        <v>0</v>
      </c>
      <c r="F286" s="333"/>
      <c r="G286" s="4">
        <f t="shared" ref="G286" si="31">B286*F286</f>
        <v>0</v>
      </c>
      <c r="H286" s="333"/>
      <c r="I286" s="4">
        <f t="shared" ref="I286" si="32">B286*H286</f>
        <v>0</v>
      </c>
      <c r="J286" s="333"/>
      <c r="K286" s="25">
        <f t="shared" ref="K286" si="33">B286*J286</f>
        <v>0</v>
      </c>
    </row>
    <row r="287" spans="1:11" ht="14.15" customHeight="1" x14ac:dyDescent="0.25">
      <c r="A287" s="390"/>
      <c r="B287" s="461"/>
      <c r="C287" s="332"/>
      <c r="D287" s="333"/>
      <c r="E287" s="4">
        <f t="shared" si="30"/>
        <v>0</v>
      </c>
      <c r="F287" s="333"/>
      <c r="G287" s="4"/>
      <c r="H287" s="333"/>
      <c r="I287" s="4"/>
      <c r="J287" s="333"/>
      <c r="K287" s="25"/>
    </row>
    <row r="288" spans="1:11" ht="14.15" customHeight="1" x14ac:dyDescent="0.25">
      <c r="A288" s="462"/>
      <c r="B288" s="461"/>
      <c r="C288" s="332"/>
      <c r="D288" s="333"/>
      <c r="E288" s="4">
        <f t="shared" si="30"/>
        <v>0</v>
      </c>
      <c r="F288" s="333"/>
      <c r="G288" s="4">
        <f t="shared" ref="G288:G289" si="34">B288*F288</f>
        <v>0</v>
      </c>
      <c r="H288" s="333"/>
      <c r="I288" s="4">
        <f t="shared" ref="I288:I289" si="35">B288*H288</f>
        <v>0</v>
      </c>
      <c r="J288" s="333"/>
      <c r="K288" s="25">
        <f t="shared" ref="K288:K289" si="36">B288*J288</f>
        <v>0</v>
      </c>
    </row>
    <row r="289" spans="1:11" ht="14.15" customHeight="1" thickBot="1" x14ac:dyDescent="0.3">
      <c r="A289" s="463"/>
      <c r="B289" s="464"/>
      <c r="C289" s="431"/>
      <c r="D289" s="432"/>
      <c r="E289" s="4">
        <f t="shared" si="30"/>
        <v>0</v>
      </c>
      <c r="F289" s="348"/>
      <c r="G289" s="11">
        <f t="shared" si="34"/>
        <v>0</v>
      </c>
      <c r="H289" s="348"/>
      <c r="I289" s="11">
        <f t="shared" si="35"/>
        <v>0</v>
      </c>
      <c r="J289" s="348"/>
      <c r="K289" s="41">
        <f t="shared" si="36"/>
        <v>0</v>
      </c>
    </row>
    <row r="290" spans="1:11" ht="7" x14ac:dyDescent="0.15">
      <c r="A290" s="375"/>
      <c r="B290" s="422"/>
      <c r="C290" s="383"/>
      <c r="D290" s="375"/>
      <c r="E290" s="375"/>
      <c r="F290" s="375"/>
      <c r="G290" s="375"/>
      <c r="H290" s="375"/>
      <c r="I290" s="375"/>
      <c r="J290" s="375"/>
      <c r="K290" s="375"/>
    </row>
    <row r="291" spans="1:11" s="318" customFormat="1" ht="14.15" customHeight="1" x14ac:dyDescent="0.25">
      <c r="B291" s="475" t="s">
        <v>106</v>
      </c>
      <c r="C291" s="476"/>
      <c r="D291" s="30"/>
      <c r="E291" s="14">
        <f>SUM(E264:E289)</f>
        <v>0</v>
      </c>
      <c r="F291" s="30"/>
      <c r="G291" s="14">
        <f>SUM(G264:G289)</f>
        <v>0</v>
      </c>
      <c r="H291" s="30"/>
      <c r="I291" s="14">
        <f>SUM(I264:I289)</f>
        <v>0</v>
      </c>
      <c r="J291" s="30"/>
      <c r="K291" s="14">
        <f>SUM(K264:K289)</f>
        <v>0</v>
      </c>
    </row>
    <row r="292" spans="1:11" s="318" customFormat="1" ht="11.5" x14ac:dyDescent="0.25">
      <c r="B292" s="466"/>
      <c r="C292" s="465"/>
      <c r="E292" s="30"/>
      <c r="F292" s="30"/>
      <c r="G292" s="30"/>
      <c r="H292" s="30"/>
      <c r="I292" s="30"/>
      <c r="J292" s="30"/>
      <c r="K292" s="30"/>
    </row>
    <row r="293" spans="1:11" s="318" customFormat="1" ht="11.5" x14ac:dyDescent="0.25">
      <c r="A293" s="30"/>
      <c r="B293" s="477"/>
      <c r="C293" s="471" t="s">
        <v>192</v>
      </c>
      <c r="D293" s="30"/>
      <c r="E293" s="14">
        <f>SUM(E7:E38)+SUM(E50:E79)+SUM(E89:E105)+SUM(E115:E147)+SUM(E157:E191)+SUM(E201:E220)+SUM(E230:E253)+SUM(E264:E289)</f>
        <v>0</v>
      </c>
      <c r="F293" s="30"/>
      <c r="G293" s="14">
        <f>SUM(G7:G38)+SUM(G50:G79)+SUM(G89:G105)+SUM(G115:G147)+SUM(G157:G191)+SUM(G201:G220)+SUM(G230:G253)+SUM(G264:G289)</f>
        <v>0</v>
      </c>
      <c r="H293" s="30"/>
      <c r="I293" s="14">
        <f>SUM(I7:I38)+SUM(I50:I79)+SUM(I89:I105)+SUM(I115:I147)+SUM(I157:I191)+SUM(I201:I220)+SUM(I230:I253)+SUM(I264:I289)</f>
        <v>0</v>
      </c>
      <c r="J293" s="30"/>
      <c r="K293" s="14">
        <f>SUM(K6:K38)+SUM(K50:K79)+SUM(K89:K105)+SUM(K115:K147)+SUM(K157:K191)+SUM(K201:K220)+SUM(K230:K253)+SUM(K264:K289)</f>
        <v>0</v>
      </c>
    </row>
    <row r="294" spans="1:11" s="318" customFormat="1" ht="11.5" x14ac:dyDescent="0.25">
      <c r="B294" s="466"/>
      <c r="C294" s="465"/>
      <c r="E294" s="32"/>
      <c r="F294" s="13"/>
      <c r="G294" s="13"/>
      <c r="H294" s="31"/>
      <c r="I294" s="31"/>
      <c r="J294" s="30"/>
      <c r="K294" s="31"/>
    </row>
    <row r="295" spans="1:11" s="318" customFormat="1" ht="11.5" x14ac:dyDescent="0.25">
      <c r="A295" s="30"/>
      <c r="B295" s="477"/>
      <c r="C295" s="471" t="s">
        <v>193</v>
      </c>
      <c r="D295" s="30"/>
      <c r="E295" s="14">
        <f>E293*0.3</f>
        <v>0</v>
      </c>
      <c r="F295" s="13"/>
      <c r="G295" s="14">
        <f>G293*0.3</f>
        <v>0</v>
      </c>
      <c r="H295" s="31"/>
      <c r="I295" s="14">
        <f>I293*0.3</f>
        <v>0</v>
      </c>
      <c r="J295" s="30"/>
      <c r="K295" s="14">
        <f>K293*0.3</f>
        <v>0</v>
      </c>
    </row>
    <row r="296" spans="1:11" s="318" customFormat="1" ht="10.5" customHeight="1" x14ac:dyDescent="0.25">
      <c r="B296" s="466"/>
      <c r="C296" s="353"/>
      <c r="E296" s="13"/>
      <c r="F296" s="13"/>
      <c r="G296" s="13"/>
      <c r="H296" s="31"/>
      <c r="I296" s="13"/>
      <c r="J296" s="30"/>
      <c r="K296" s="13"/>
    </row>
    <row r="297" spans="1:11" s="318" customFormat="1" ht="14.15" customHeight="1" x14ac:dyDescent="0.25">
      <c r="B297" s="477"/>
      <c r="C297" s="471" t="s">
        <v>278</v>
      </c>
      <c r="D297" s="30"/>
      <c r="E297" s="486" t="s">
        <v>355</v>
      </c>
      <c r="F297" s="13"/>
      <c r="G297" s="486" t="s">
        <v>355</v>
      </c>
      <c r="H297" s="31"/>
      <c r="I297" s="14">
        <f>SUM(I293+I295)*9%</f>
        <v>0</v>
      </c>
      <c r="J297" s="30"/>
      <c r="K297" s="14">
        <f>SUM(K293+K295)*9%</f>
        <v>0</v>
      </c>
    </row>
    <row r="298" spans="1:11" s="318" customFormat="1" ht="11.5" x14ac:dyDescent="0.25">
      <c r="B298" s="466"/>
      <c r="C298" s="353"/>
      <c r="E298" s="13"/>
      <c r="F298" s="13"/>
      <c r="G298" s="13"/>
      <c r="H298" s="31"/>
      <c r="I298" s="13"/>
      <c r="J298" s="30"/>
      <c r="K298" s="13"/>
    </row>
    <row r="299" spans="1:11" s="318" customFormat="1" ht="14.15" customHeight="1" x14ac:dyDescent="0.25">
      <c r="B299" s="477"/>
      <c r="C299" s="470" t="s">
        <v>194</v>
      </c>
      <c r="D299" s="30"/>
      <c r="E299" s="14">
        <f>SUM(E293+E295)</f>
        <v>0</v>
      </c>
      <c r="F299" s="31"/>
      <c r="G299" s="14">
        <f>SUM(G293+G295)</f>
        <v>0</v>
      </c>
      <c r="H299" s="31"/>
      <c r="I299" s="14">
        <f>SUM(I293+I295+I297)</f>
        <v>0</v>
      </c>
      <c r="J299" s="30"/>
      <c r="K299" s="14">
        <f>SUM(K293+K295+K297)</f>
        <v>0</v>
      </c>
    </row>
    <row r="300" spans="1:11" ht="14.15" customHeight="1" x14ac:dyDescent="0.25">
      <c r="B300" s="366"/>
      <c r="C300" s="366"/>
      <c r="E300" s="397" t="s">
        <v>199</v>
      </c>
      <c r="F300" s="395"/>
      <c r="G300" s="397" t="s">
        <v>200</v>
      </c>
      <c r="H300" s="395"/>
      <c r="I300" s="397" t="s">
        <v>201</v>
      </c>
      <c r="J300" s="395"/>
      <c r="K300" s="397" t="s">
        <v>202</v>
      </c>
    </row>
    <row r="301" spans="1:11" ht="14.15" customHeight="1" x14ac:dyDescent="0.25">
      <c r="A301" s="334"/>
      <c r="I301" s="468"/>
    </row>
  </sheetData>
  <mergeCells count="24">
    <mergeCell ref="J1:K2"/>
    <mergeCell ref="D3:E3"/>
    <mergeCell ref="F3:G3"/>
    <mergeCell ref="D46:E46"/>
    <mergeCell ref="F46:G46"/>
    <mergeCell ref="J44:K45"/>
    <mergeCell ref="J83:K84"/>
    <mergeCell ref="D85:E85"/>
    <mergeCell ref="F85:G85"/>
    <mergeCell ref="J109:K110"/>
    <mergeCell ref="D111:E111"/>
    <mergeCell ref="F111:G111"/>
    <mergeCell ref="J151:K152"/>
    <mergeCell ref="D153:E153"/>
    <mergeCell ref="F153:G153"/>
    <mergeCell ref="J195:K196"/>
    <mergeCell ref="D197:E197"/>
    <mergeCell ref="F197:G197"/>
    <mergeCell ref="J224:K225"/>
    <mergeCell ref="D226:E226"/>
    <mergeCell ref="F226:G226"/>
    <mergeCell ref="J257:K258"/>
    <mergeCell ref="D259:E259"/>
    <mergeCell ref="F259:G259"/>
  </mergeCells>
  <phoneticPr fontId="14" type="noConversion"/>
  <printOptions horizontalCentered="1"/>
  <pageMargins left="0.5" right="0.5" top="0.85" bottom="0.75" header="0.25" footer="0.25"/>
  <pageSetup scale="84" firstPageNumber="2" fitToHeight="0" orientation="landscape" useFirstPageNumber="1" r:id="rId1"/>
  <headerFooter alignWithMargins="0">
    <oddHeader>&amp;C&amp;"Arial,Bold"&amp;14City of Kent
Engineer's Cost Estimate</oddHeader>
    <oddFooter>&amp;LCity of Kent - Engineer's Cost Estimate &amp; Bond Quantity Worksheet&amp;C&amp;P of 9&amp;RUpdated &amp;D</oddFooter>
  </headerFooter>
  <rowBreaks count="7" manualBreakCount="7">
    <brk id="43" max="16383" man="1"/>
    <brk id="82" max="16383" man="1"/>
    <brk id="108" max="16383" man="1"/>
    <brk id="150" max="16383" man="1"/>
    <brk id="194" max="16383" man="1"/>
    <brk id="223" max="16383" man="1"/>
    <brk id="256" max="16383" man="1"/>
  </rowBreaks>
  <ignoredErrors>
    <ignoredError sqref="E59 K7" formula="1"/>
    <ignoredError sqref="K157:K178 K181:K186 K188:K191 E79 K115 E38 G79:K79 G38:K38 H147 J147" unlockedFormula="1"/>
    <ignoredError sqref="E149:K149 F132 H132 J1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COVER SHEET &amp; BOND CALC</vt:lpstr>
      <vt:lpstr>ENGR WORKSHEET</vt:lpstr>
      <vt:lpstr>EROSION_CONTROL</vt:lpstr>
      <vt:lpstr>GENERAL_ITEMS</vt:lpstr>
      <vt:lpstr>EROSION_CONTROL!Print_Area</vt:lpstr>
      <vt:lpstr>GENERAL_ITEMS!Print_Area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Engineers Cost Estimate</dc:title>
  <dc:subject>&amp;lt;p&amp;gt;City of Kent Engineer's Cost Estimate City of Kent - Engineer's Cost Estimate Bond Quantity&amp;lt;/p&amp;gt;</dc:subject>
  <dc:creator>Application Administrator</dc:creator>
  <dc:description>&amp;lt;p&amp;gt;City of Kent Engineer's Cost Estimate City of Kent - Engineer's Cost Estimate Bond Quantity&amp;lt;/p&amp;gt;</dc:description>
  <cp:lastModifiedBy>Amy Waters</cp:lastModifiedBy>
  <cp:lastPrinted>2018-02-01T22:07:19Z</cp:lastPrinted>
  <dcterms:created xsi:type="dcterms:W3CDTF">1998-02-24T22:36:44Z</dcterms:created>
  <dcterms:modified xsi:type="dcterms:W3CDTF">2018-02-02T17:20:00Z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EktContentLanguage">
    <vt:i4>1033</vt:i4>
  </property>
  <property fmtid="{D5CDD505-2E9C-101B-9397-08002B2CF9AE}" pid="9" name="EktQuickLink">
    <vt:lpwstr>DownloadAsset.aspx?id=13801</vt:lpwstr>
  </property>
  <property fmtid="{D5CDD505-2E9C-101B-9397-08002B2CF9AE}" pid="10" name="EktContentType">
    <vt:i4>101</vt:i4>
  </property>
  <property fmtid="{D5CDD505-2E9C-101B-9397-08002B2CF9AE}" pid="11" name="EktFolderName">
    <vt:lpwstr/>
  </property>
  <property fmtid="{D5CDD505-2E9C-101B-9397-08002B2CF9AE}" pid="12" name="EktCmsPath">
    <vt:lpwstr>&amp;lt;p&amp;gt;City of Kent Engineer's Cost Estimate City of Kent - Engineer's Cost Estimate Bond Quantity&amp;lt;/p&amp;gt;</vt:lpwstr>
  </property>
  <property fmtid="{D5CDD505-2E9C-101B-9397-08002B2CF9AE}" pid="13" name="EktExpiryType">
    <vt:i4>1</vt:i4>
  </property>
  <property fmtid="{D5CDD505-2E9C-101B-9397-08002B2CF9AE}" pid="14" name="EktDateCreated">
    <vt:filetime>2009-07-17T19:01:01Z</vt:filetime>
  </property>
  <property fmtid="{D5CDD505-2E9C-101B-9397-08002B2CF9AE}" pid="15" name="EktDateModified">
    <vt:filetime>2010-03-25T19:08:13Z</vt:filetime>
  </property>
  <property fmtid="{D5CDD505-2E9C-101B-9397-08002B2CF9AE}" pid="16" name="EktTaxCategory">
    <vt:lpwstr/>
  </property>
  <property fmtid="{D5CDD505-2E9C-101B-9397-08002B2CF9AE}" pid="17" name="EktCmsSize">
    <vt:i4>1327104</vt:i4>
  </property>
  <property fmtid="{D5CDD505-2E9C-101B-9397-08002B2CF9AE}" pid="18" name="EktSearchable">
    <vt:i4>1</vt:i4>
  </property>
  <property fmtid="{D5CDD505-2E9C-101B-9397-08002B2CF9AE}" pid="19" name="EktEDescription">
    <vt:lpwstr>Summary &amp;lt;p&amp;gt;City of Kent Engineer's Cost Estimate City of Kent - Engineer's Cost Estimate Bond Quantity&amp;lt;/p&amp;gt;</vt:lpwstr>
  </property>
  <property fmtid="{D5CDD505-2E9C-101B-9397-08002B2CF9AE}" pid="20" name="ekttaxonomyenabled">
    <vt:i4>1</vt:i4>
  </property>
  <property fmtid="{D5CDD505-2E9C-101B-9397-08002B2CF9AE}" pid="21" name="EktShow_Left_Column">
    <vt:bool>true</vt:bool>
  </property>
  <property fmtid="{D5CDD505-2E9C-101B-9397-08002B2CF9AE}" pid="22" name="EktShow_Right_Column">
    <vt:bool>true</vt:bool>
  </property>
  <property fmtid="{D5CDD505-2E9C-101B-9397-08002B2CF9AE}" pid="23" name="EktContentSubType">
    <vt:i4>0</vt:i4>
  </property>
</Properties>
</file>